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2024\IZVRŠENJE 30.06.2024\"/>
    </mc:Choice>
  </mc:AlternateContent>
  <bookViews>
    <workbookView xWindow="0" yWindow="0" windowWidth="29010" windowHeight="12480"/>
  </bookViews>
  <sheets>
    <sheet name="SAŽETAK" sheetId="1" r:id="rId1"/>
    <sheet name=" Račun prihoda i rashoda" sheetId="3" r:id="rId2"/>
    <sheet name="Rashodi i prihodi prema izvoru" sheetId="8" r:id="rId3"/>
    <sheet name="Rashodi - funkcijska" sheetId="12" r:id="rId4"/>
    <sheet name="POSEBNI DIO" sheetId="13" r:id="rId5"/>
    <sheet name="EU " sheetId="14" r:id="rId6"/>
  </sheets>
  <externalReferences>
    <externalReference r:id="rId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4" l="1"/>
  <c r="H6" i="14"/>
  <c r="D125" i="13"/>
  <c r="C125" i="13"/>
  <c r="D121" i="13"/>
  <c r="C121" i="13"/>
  <c r="D120" i="13"/>
  <c r="C120" i="13"/>
  <c r="D119" i="13"/>
  <c r="D118" i="13" s="1"/>
  <c r="C119" i="13"/>
  <c r="C118" i="13" s="1"/>
  <c r="D116" i="13"/>
  <c r="D115" i="13"/>
  <c r="E115" i="13" s="1"/>
  <c r="D114" i="13"/>
  <c r="E114" i="13" s="1"/>
  <c r="C114" i="13"/>
  <c r="D112" i="13"/>
  <c r="D110" i="13"/>
  <c r="D109" i="13"/>
  <c r="E109" i="13" s="1"/>
  <c r="D108" i="13"/>
  <c r="D107" i="13" s="1"/>
  <c r="E107" i="13" s="1"/>
  <c r="C108" i="13"/>
  <c r="C107" i="13" s="1"/>
  <c r="D104" i="13"/>
  <c r="D103" i="13"/>
  <c r="E103" i="13" s="1"/>
  <c r="D102" i="13"/>
  <c r="E102" i="13" s="1"/>
  <c r="C102" i="13"/>
  <c r="C70" i="13" s="1"/>
  <c r="D99" i="13"/>
  <c r="D98" i="13"/>
  <c r="E98" i="13" s="1"/>
  <c r="D92" i="13"/>
  <c r="D82" i="13"/>
  <c r="D75" i="13"/>
  <c r="D73" i="13"/>
  <c r="D72" i="13" s="1"/>
  <c r="C71" i="13"/>
  <c r="D66" i="13"/>
  <c r="D60" i="13" s="1"/>
  <c r="D61" i="13"/>
  <c r="C59" i="13"/>
  <c r="C58" i="13" s="1"/>
  <c r="D52" i="13"/>
  <c r="E52" i="13" s="1"/>
  <c r="D51" i="13"/>
  <c r="E51" i="13" s="1"/>
  <c r="C51" i="13"/>
  <c r="D49" i="13"/>
  <c r="D46" i="13"/>
  <c r="D39" i="13" s="1"/>
  <c r="D40" i="13"/>
  <c r="C38" i="13"/>
  <c r="C37" i="13" s="1"/>
  <c r="D34" i="13"/>
  <c r="D32" i="13"/>
  <c r="D30" i="13"/>
  <c r="D29" i="13" s="1"/>
  <c r="C28" i="13"/>
  <c r="C27" i="13"/>
  <c r="D25" i="13"/>
  <c r="D24" i="13" s="1"/>
  <c r="C22" i="13"/>
  <c r="C14" i="13" s="1"/>
  <c r="D20" i="13"/>
  <c r="D17" i="13" s="1"/>
  <c r="D18" i="13"/>
  <c r="C16" i="13"/>
  <c r="C15" i="13"/>
  <c r="E12" i="13"/>
  <c r="E11" i="13"/>
  <c r="E10" i="13"/>
  <c r="E9" i="13"/>
  <c r="E8" i="13"/>
  <c r="E7" i="13"/>
  <c r="D6" i="13"/>
  <c r="E6" i="13" s="1"/>
  <c r="C6" i="13"/>
  <c r="F12" i="12"/>
  <c r="E12" i="12"/>
  <c r="F11" i="12"/>
  <c r="E11" i="12"/>
  <c r="D10" i="12"/>
  <c r="E10" i="12" s="1"/>
  <c r="C10" i="12"/>
  <c r="C9" i="12" s="1"/>
  <c r="C8" i="12" s="1"/>
  <c r="B10" i="12"/>
  <c r="B9" i="12"/>
  <c r="B8" i="12" s="1"/>
  <c r="E17" i="13" l="1"/>
  <c r="D16" i="13"/>
  <c r="E16" i="13" s="1"/>
  <c r="D15" i="13"/>
  <c r="C36" i="13"/>
  <c r="C13" i="13" s="1"/>
  <c r="E60" i="13"/>
  <c r="D59" i="13"/>
  <c r="E24" i="13"/>
  <c r="D23" i="13"/>
  <c r="D38" i="13"/>
  <c r="E39" i="13"/>
  <c r="D71" i="13"/>
  <c r="E72" i="13"/>
  <c r="E29" i="13"/>
  <c r="D28" i="13"/>
  <c r="E108" i="13"/>
  <c r="D9" i="12"/>
  <c r="F10" i="12"/>
  <c r="E59" i="13" l="1"/>
  <c r="D58" i="13"/>
  <c r="E58" i="13" s="1"/>
  <c r="E38" i="13"/>
  <c r="D37" i="13"/>
  <c r="D27" i="13"/>
  <c r="E27" i="13" s="1"/>
  <c r="E28" i="13"/>
  <c r="D70" i="13"/>
  <c r="E70" i="13" s="1"/>
  <c r="E71" i="13"/>
  <c r="E15" i="13"/>
  <c r="E23" i="13"/>
  <c r="E22" i="13" s="1"/>
  <c r="D22" i="13"/>
  <c r="D14" i="13" s="1"/>
  <c r="D8" i="12"/>
  <c r="F9" i="12"/>
  <c r="E9" i="12"/>
  <c r="E14" i="13" l="1"/>
  <c r="D36" i="13"/>
  <c r="E36" i="13" s="1"/>
  <c r="E37" i="13"/>
  <c r="F8" i="12"/>
  <c r="E8" i="12"/>
  <c r="D13" i="13" l="1"/>
  <c r="E13" i="13" s="1"/>
  <c r="C19" i="8" l="1"/>
  <c r="E19" i="8" l="1"/>
  <c r="G36" i="8"/>
  <c r="E33" i="8"/>
  <c r="D33" i="8"/>
  <c r="C33" i="8"/>
  <c r="G103" i="3" l="1"/>
  <c r="I112" i="3" l="1"/>
  <c r="I110" i="3"/>
  <c r="J110" i="3"/>
  <c r="J109" i="3" s="1"/>
  <c r="I109" i="3"/>
  <c r="G110" i="3"/>
  <c r="G109" i="3" s="1"/>
  <c r="I45" i="3"/>
  <c r="I43" i="3" l="1"/>
  <c r="I42" i="3" s="1"/>
  <c r="J43" i="3"/>
  <c r="J42" i="3" s="1"/>
  <c r="G43" i="3"/>
  <c r="G42" i="3" s="1"/>
  <c r="L109" i="3"/>
  <c r="K44" i="3"/>
  <c r="H55" i="3"/>
  <c r="G57" i="3"/>
  <c r="I57" i="3"/>
  <c r="J57" i="3"/>
  <c r="D29" i="8"/>
  <c r="C9" i="8"/>
  <c r="F34" i="8"/>
  <c r="F35" i="8"/>
  <c r="D19" i="8"/>
  <c r="G21" i="8"/>
  <c r="G23" i="8"/>
  <c r="G25" i="8"/>
  <c r="G28" i="8"/>
  <c r="G30" i="8"/>
  <c r="F21" i="8"/>
  <c r="F23" i="8"/>
  <c r="F25" i="8"/>
  <c r="F27" i="8"/>
  <c r="F28" i="8"/>
  <c r="F30" i="8"/>
  <c r="E29" i="8"/>
  <c r="F29" i="8" s="1"/>
  <c r="D26" i="8"/>
  <c r="E26" i="8"/>
  <c r="D24" i="8"/>
  <c r="E24" i="8"/>
  <c r="D22" i="8"/>
  <c r="E22" i="8"/>
  <c r="F22" i="8" s="1"/>
  <c r="D20" i="8"/>
  <c r="E20" i="8"/>
  <c r="G20" i="8" s="1"/>
  <c r="C29" i="8"/>
  <c r="C26" i="8"/>
  <c r="C24" i="8"/>
  <c r="C22" i="8"/>
  <c r="C20" i="8"/>
  <c r="F8" i="8"/>
  <c r="G8" i="8"/>
  <c r="G10" i="8"/>
  <c r="G12" i="8"/>
  <c r="G14" i="8"/>
  <c r="G15" i="8"/>
  <c r="G17" i="8"/>
  <c r="F10" i="8"/>
  <c r="F12" i="8"/>
  <c r="F15" i="8"/>
  <c r="F17" i="8"/>
  <c r="D16" i="8"/>
  <c r="E16" i="8"/>
  <c r="E13" i="8"/>
  <c r="D13" i="8"/>
  <c r="D11" i="8"/>
  <c r="E11" i="8"/>
  <c r="D9" i="8"/>
  <c r="E9" i="8"/>
  <c r="D7" i="8"/>
  <c r="E7" i="8"/>
  <c r="F7" i="8" s="1"/>
  <c r="C16" i="8"/>
  <c r="C13" i="8"/>
  <c r="C11" i="8"/>
  <c r="C7" i="8"/>
  <c r="G22" i="8" l="1"/>
  <c r="F16" i="8"/>
  <c r="F13" i="8"/>
  <c r="F11" i="8"/>
  <c r="F33" i="8"/>
  <c r="G24" i="8"/>
  <c r="K42" i="3"/>
  <c r="L42" i="3"/>
  <c r="K43" i="3"/>
  <c r="K57" i="3"/>
  <c r="G33" i="8"/>
  <c r="G29" i="8"/>
  <c r="G26" i="8"/>
  <c r="F24" i="8"/>
  <c r="G19" i="8"/>
  <c r="F20" i="8"/>
  <c r="F26" i="8"/>
  <c r="G7" i="8"/>
  <c r="G9" i="8"/>
  <c r="G11" i="8"/>
  <c r="G13" i="8"/>
  <c r="E6" i="8"/>
  <c r="G16" i="8"/>
  <c r="D6" i="8"/>
  <c r="C6" i="8"/>
  <c r="F9" i="8"/>
  <c r="F19" i="8" l="1"/>
  <c r="F6" i="8"/>
  <c r="G6" i="8"/>
  <c r="L28" i="1" l="1"/>
  <c r="K28" i="1"/>
  <c r="I31" i="1"/>
  <c r="I16" i="1"/>
  <c r="G10" i="1" l="1"/>
  <c r="K99" i="3"/>
  <c r="I35" i="3"/>
  <c r="J35" i="3"/>
  <c r="K36" i="3"/>
  <c r="J13" i="3"/>
  <c r="G31" i="3"/>
  <c r="G35" i="3"/>
  <c r="G86" i="3" l="1"/>
  <c r="I86" i="3"/>
  <c r="J86" i="3"/>
  <c r="K58" i="3"/>
  <c r="K60" i="3"/>
  <c r="K62" i="3"/>
  <c r="K65" i="3"/>
  <c r="K66" i="3"/>
  <c r="K67" i="3"/>
  <c r="K68" i="3"/>
  <c r="K70" i="3"/>
  <c r="K71" i="3"/>
  <c r="K72" i="3"/>
  <c r="K73" i="3"/>
  <c r="K74" i="3"/>
  <c r="K75" i="3"/>
  <c r="K77" i="3"/>
  <c r="K78" i="3"/>
  <c r="K80" i="3"/>
  <c r="K81" i="3"/>
  <c r="K82" i="3"/>
  <c r="K83" i="3"/>
  <c r="K84" i="3"/>
  <c r="K85" i="3"/>
  <c r="K87" i="3"/>
  <c r="K88" i="3"/>
  <c r="K89" i="3"/>
  <c r="K94" i="3"/>
  <c r="K95" i="3"/>
  <c r="K102" i="3"/>
  <c r="I103" i="3"/>
  <c r="J103" i="3"/>
  <c r="I98" i="3"/>
  <c r="J98" i="3"/>
  <c r="I93" i="3"/>
  <c r="I92" i="3" s="1"/>
  <c r="J93" i="3"/>
  <c r="J92" i="3" s="1"/>
  <c r="I76" i="3"/>
  <c r="J76" i="3"/>
  <c r="I69" i="3"/>
  <c r="J69" i="3"/>
  <c r="I64" i="3"/>
  <c r="J64" i="3"/>
  <c r="I61" i="3"/>
  <c r="J61" i="3"/>
  <c r="I59" i="3"/>
  <c r="I56" i="3" s="1"/>
  <c r="J59" i="3"/>
  <c r="G98" i="3"/>
  <c r="G93" i="3"/>
  <c r="G92" i="3" s="1"/>
  <c r="G76" i="3"/>
  <c r="G69" i="3"/>
  <c r="G64" i="3"/>
  <c r="G61" i="3"/>
  <c r="G59" i="3"/>
  <c r="G56" i="3" s="1"/>
  <c r="K14" i="3"/>
  <c r="K20" i="3"/>
  <c r="K23" i="3"/>
  <c r="K26" i="3"/>
  <c r="K29" i="3"/>
  <c r="K30" i="3"/>
  <c r="K32" i="3"/>
  <c r="I34" i="3"/>
  <c r="J34" i="3"/>
  <c r="I31" i="3"/>
  <c r="J31" i="3"/>
  <c r="I28" i="3"/>
  <c r="J28" i="3"/>
  <c r="I25" i="3"/>
  <c r="I24" i="3" s="1"/>
  <c r="J25" i="3"/>
  <c r="J24" i="3" s="1"/>
  <c r="I22" i="3"/>
  <c r="I21" i="3" s="1"/>
  <c r="J22" i="3"/>
  <c r="G34" i="3"/>
  <c r="G28" i="3"/>
  <c r="G25" i="3"/>
  <c r="G24" i="3" s="1"/>
  <c r="G22" i="3"/>
  <c r="G21" i="3" s="1"/>
  <c r="I19" i="3"/>
  <c r="J19" i="3"/>
  <c r="I16" i="3"/>
  <c r="I13" i="3"/>
  <c r="G19" i="3"/>
  <c r="G13" i="3"/>
  <c r="J56" i="3" l="1"/>
  <c r="K13" i="3"/>
  <c r="K28" i="3"/>
  <c r="K34" i="3"/>
  <c r="K61" i="3"/>
  <c r="K19" i="3"/>
  <c r="K69" i="3"/>
  <c r="K22" i="3"/>
  <c r="G12" i="3"/>
  <c r="K24" i="3"/>
  <c r="K35" i="3"/>
  <c r="J21" i="3"/>
  <c r="K21" i="3" s="1"/>
  <c r="L34" i="3"/>
  <c r="H96" i="3"/>
  <c r="H54" i="3" s="1"/>
  <c r="H112" i="3" s="1"/>
  <c r="L92" i="3"/>
  <c r="K98" i="3"/>
  <c r="K92" i="3"/>
  <c r="K93" i="3"/>
  <c r="K86" i="3"/>
  <c r="K76" i="3"/>
  <c r="K64" i="3"/>
  <c r="K59" i="3"/>
  <c r="I97" i="3"/>
  <c r="I96" i="3" s="1"/>
  <c r="J97" i="3"/>
  <c r="I63" i="3"/>
  <c r="I55" i="3" s="1"/>
  <c r="J63" i="3"/>
  <c r="G97" i="3"/>
  <c r="G63" i="3"/>
  <c r="G55" i="3" s="1"/>
  <c r="G27" i="3"/>
  <c r="K31" i="3"/>
  <c r="K25" i="3"/>
  <c r="L24" i="3"/>
  <c r="J27" i="3"/>
  <c r="I27" i="3"/>
  <c r="J12" i="3"/>
  <c r="I12" i="3"/>
  <c r="I54" i="3" l="1"/>
  <c r="J55" i="3"/>
  <c r="L56" i="3"/>
  <c r="K56" i="3"/>
  <c r="K12" i="3"/>
  <c r="G11" i="3"/>
  <c r="G10" i="3" s="1"/>
  <c r="G45" i="3" s="1"/>
  <c r="K27" i="3"/>
  <c r="L21" i="3"/>
  <c r="L63" i="3"/>
  <c r="J96" i="3"/>
  <c r="L96" i="3" s="1"/>
  <c r="L97" i="3"/>
  <c r="G96" i="3"/>
  <c r="G54" i="3" s="1"/>
  <c r="G112" i="3" s="1"/>
  <c r="K97" i="3"/>
  <c r="K63" i="3"/>
  <c r="L27" i="3"/>
  <c r="H11" i="3"/>
  <c r="L12" i="3"/>
  <c r="I11" i="3"/>
  <c r="I10" i="3" s="1"/>
  <c r="J11" i="3"/>
  <c r="J10" i="3" s="1"/>
  <c r="J45" i="3" s="1"/>
  <c r="I10" i="1"/>
  <c r="J10" i="1"/>
  <c r="K10" i="1" s="1"/>
  <c r="H10" i="1"/>
  <c r="I13" i="1"/>
  <c r="J13" i="1"/>
  <c r="H13" i="1"/>
  <c r="G13" i="1"/>
  <c r="G16" i="1" s="1"/>
  <c r="G31" i="1" s="1"/>
  <c r="L11" i="1"/>
  <c r="L14" i="1"/>
  <c r="L15" i="1"/>
  <c r="K11" i="1"/>
  <c r="K14" i="1"/>
  <c r="K15" i="1"/>
  <c r="J16" i="1" l="1"/>
  <c r="J31" i="1" s="1"/>
  <c r="K31" i="1"/>
  <c r="K45" i="3"/>
  <c r="K55" i="3"/>
  <c r="L55" i="3"/>
  <c r="J54" i="3"/>
  <c r="J112" i="3" s="1"/>
  <c r="K16" i="1"/>
  <c r="K96" i="3"/>
  <c r="K10" i="3"/>
  <c r="K11" i="3"/>
  <c r="H10" i="3"/>
  <c r="L11" i="3"/>
  <c r="H16" i="1"/>
  <c r="H31" i="1" s="1"/>
  <c r="L10" i="1"/>
  <c r="L13" i="1"/>
  <c r="K13" i="1"/>
  <c r="L10" i="3" l="1"/>
  <c r="H45" i="3"/>
  <c r="L45" i="3" s="1"/>
  <c r="L54" i="3"/>
  <c r="L112" i="3" s="1"/>
  <c r="K54" i="3"/>
  <c r="K112" i="3" s="1"/>
  <c r="L16" i="1"/>
</calcChain>
</file>

<file path=xl/sharedStrings.xml><?xml version="1.0" encoding="utf-8"?>
<sst xmlns="http://schemas.openxmlformats.org/spreadsheetml/2006/main" count="374" uniqueCount="202">
  <si>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</si>
  <si>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</si>
  <si>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</si>
  <si>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</si>
  <si>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</si>
  <si>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</si>
  <si>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</si>
  <si>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</si>
  <si>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</si>
  <si>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</si>
  <si>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INDEKS</t>
  </si>
  <si>
    <t xml:space="preserve">IZVJEŠTAJ O PRIHODIMA I RASHODIMA PREMA EKONOMSKOJ KLASIFIKACIJI 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</si>
  <si>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</si>
  <si>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</si>
  <si>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</si>
  <si>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</si>
  <si>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</si>
  <si>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</si>
  <si>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</si>
  <si>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</si>
  <si>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</si>
  <si>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</si>
  <si>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</si>
  <si>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</si>
  <si>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</si>
  <si>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</si>
  <si>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</si>
  <si>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</si>
  <si>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>TEKUĆI PLAN 2023.*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</si>
  <si>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</si>
  <si>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</si>
  <si>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</si>
  <si>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</si>
  <si>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</si>
  <si>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</si>
  <si>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</si>
  <si>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 xml:space="preserve"> RAČUN PRIHODA I RASHODA </t>
  </si>
  <si>
    <t>Pomoći proračunskim korisnicima iz proračuna koji im nije nadležan</t>
  </si>
  <si>
    <t>Tekuće pomoći pror.korisnicima iz pror. koji im nije nadležan</t>
  </si>
  <si>
    <t>Pomoći temeljem  prijenosa EU sredstava</t>
  </si>
  <si>
    <t>Tekuće pomoći temeljem EU sredstava</t>
  </si>
  <si>
    <t>Prijenosi između proračunskog korisnika istog proračuna</t>
  </si>
  <si>
    <t>Tekući prijenosi između proračunskih korisnika istog proračuna</t>
  </si>
  <si>
    <t>Prihodi od imovine</t>
  </si>
  <si>
    <t>Prihodi od financijske imovine</t>
  </si>
  <si>
    <t>Kamate na oročena sredstva i depozite po viđenju</t>
  </si>
  <si>
    <t xml:space="preserve">Prihodi od upravnih i administrativnih pristojbi, pristojbi po posebnim propisima i naknadama </t>
  </si>
  <si>
    <t>Prihodi po posebnim propisima</t>
  </si>
  <si>
    <t>Ostali nespomenuti prihodi</t>
  </si>
  <si>
    <t>Prihodi od pruženih usluga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</si>
  <si>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</si>
  <si>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</si>
  <si>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</si>
  <si>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proračunskog korisnika</t>
  </si>
  <si>
    <t>Prihodi iz nadležnog proračuna za financiranje rashoda poslovanja</t>
  </si>
  <si>
    <t>Ostali rashodi za zaposlene</t>
  </si>
  <si>
    <t>Doprinosi na plaće</t>
  </si>
  <si>
    <t>Doprinosi za obvezno zdravstveno osiguranje</t>
  </si>
  <si>
    <t>Naknade za prijevoz, rad na terenu i odvojeni život</t>
  </si>
  <si>
    <t>Stručno usavršavanje zaposlenika</t>
  </si>
  <si>
    <t>Ostale naknade troškova zaposlenima</t>
  </si>
  <si>
    <t>Rashodi za materijal i energiju</t>
  </si>
  <si>
    <t>Uredski materijal i ostali mat.rashodi</t>
  </si>
  <si>
    <t>Materijal i sirovine</t>
  </si>
  <si>
    <t>Energija</t>
  </si>
  <si>
    <t>Sitni inventar i autogume</t>
  </si>
  <si>
    <t>Materijal i dijelovi za tekuće i investicijsko održ.</t>
  </si>
  <si>
    <t>Službena, radna i zaštitna odjeća i obuća</t>
  </si>
  <si>
    <t>Rashodi za usluge</t>
  </si>
  <si>
    <t>Usluge telefona, pošte i prijevoza</t>
  </si>
  <si>
    <t>Usluge tekućeh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</si>
  <si>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</si>
  <si>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</si>
  <si>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</si>
  <si>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</si>
  <si>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</si>
  <si>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</si>
  <si>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</si>
  <si>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rahodi poslovanja</t>
  </si>
  <si>
    <t>Naknade za rad predstavničkih i izvršnih tijela, povjerenstava i slično</t>
  </si>
  <si>
    <t>Premije osiguranja</t>
  </si>
  <si>
    <t>Reprezentacija</t>
  </si>
  <si>
    <t xml:space="preserve">Pristojbe i naknade </t>
  </si>
  <si>
    <t>Financijski rashodi</t>
  </si>
  <si>
    <t>Ostali financijski rashodi</t>
  </si>
  <si>
    <t>Bankarske usluge i usluge platnog prometa</t>
  </si>
  <si>
    <t>Zatezne kamate</t>
  </si>
  <si>
    <t>Postrojenja i oprema</t>
  </si>
  <si>
    <t>Uredska oprema i namještaj</t>
  </si>
  <si>
    <t>Komunikacijska oprema</t>
  </si>
  <si>
    <t>Oprema za održavanje i zaštitu</t>
  </si>
  <si>
    <t>Uređaji, strojevi i oprema za ostale namjene</t>
  </si>
  <si>
    <t>Nematerijalna proizvedena imovina</t>
  </si>
  <si>
    <t>Ulaganja u računalne programe</t>
  </si>
  <si>
    <t>Rashodi za nabavu proizvedene dugotr. imovine</t>
  </si>
  <si>
    <t>5=4/2*100</t>
  </si>
  <si>
    <t>6=4/3*100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</si>
  <si>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</si>
  <si>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Prihodi iz nadležnog proračuna za financiranje rashoda za nabavu nefinancijske imovine</t>
  </si>
  <si>
    <t>Kapitalne donacije</t>
  </si>
  <si>
    <t>Kapitalne pomoći proračunskim korisnicima iz proračuna koji im nije nadležan</t>
  </si>
  <si>
    <t>Kapitalne pomoći temeljem prijenosa EU sredstava</t>
  </si>
  <si>
    <t>RAZLIKA PRIHODI/RASHODI</t>
  </si>
  <si>
    <t>RAZLIKA PRIMICI/IZDACI</t>
  </si>
  <si>
    <t>1. SAŽETAK  RAČUNA PRIHODA I RASHODA I  RAČUNA FINANCIRANJA</t>
  </si>
  <si>
    <t>A) SAŽETAK  RAČUNA PRIHODA I RASHODA</t>
  </si>
  <si>
    <t>B) SAŽETAK RAČUNA FINANCIRANJA</t>
  </si>
  <si>
    <t>C) PRENESENI VIŠAK ILI PRENESENI MANJAK</t>
  </si>
  <si>
    <t>UKUPNO PRENESENI VIŠAK/MANJAK IZ PRETHODNE GODINE</t>
  </si>
  <si>
    <t>VIŠAK KOJI SE RASPOREDIO ZA POKRIĆE RAZLIKE PRIHODA I RASHODA, PRIMITAKA I IZDATAKA</t>
  </si>
  <si>
    <t>MANJAK RAZLIKE PRIHODA I RASHODA, PRIMITAKA I IZDATAKA KOJI SE POKRIO</t>
  </si>
  <si>
    <t>UKUPNO KORIŠTENI REZULTAT</t>
  </si>
  <si>
    <t>4 Prihodi za posebne namjene</t>
  </si>
  <si>
    <t>43 Prihodi za posebne namjene</t>
  </si>
  <si>
    <t>5 Pomoći</t>
  </si>
  <si>
    <t>51 Pomoći EU</t>
  </si>
  <si>
    <t>52 Ostale pomoći</t>
  </si>
  <si>
    <t>6 Donacije</t>
  </si>
  <si>
    <t>61 Donacije</t>
  </si>
  <si>
    <t>VIŠAK PRIHODA KORIŠTEN ZA POKRIĆE RASHODA</t>
  </si>
  <si>
    <t>9 Rezultat</t>
  </si>
  <si>
    <t xml:space="preserve">52 Ostale pomoći </t>
  </si>
  <si>
    <t>Višak/manjak prihoda</t>
  </si>
  <si>
    <t>Višak prihoda</t>
  </si>
  <si>
    <t>Račun prihoda/primitaka</t>
  </si>
  <si>
    <t>Naziv računa</t>
  </si>
  <si>
    <t>Rezultat poslovanja</t>
  </si>
  <si>
    <t>UKUPNO PRIHODI + VIŠAK KORIŠTEN ZA POKRIĆE RASHODA</t>
  </si>
  <si>
    <t>POKRIVENI MANJAK</t>
  </si>
  <si>
    <t>Manjak prihoda</t>
  </si>
  <si>
    <t>UKUPNO RASHODI + POKRIVENI MANJAK</t>
  </si>
  <si>
    <t>POLUGODIŠNJI IZVJEŠTAJ O IZVRŠENJU FINANCIJSKOG PLANA DJEČJEG VRTIĆA CIPELICA ZA 2024. GODINU</t>
  </si>
  <si>
    <t xml:space="preserve">OSTVARENJE/IZVRŠENJE 1.-6.2023. </t>
  </si>
  <si>
    <t>IZVORNI PLAN/REBALANS 2024.</t>
  </si>
  <si>
    <t xml:space="preserve">OSTVARENJE/IZVRŠENJE 1.-6.2024. </t>
  </si>
  <si>
    <t>OSTVARENJE/IZVRŠENJE 1.-6.2024.</t>
  </si>
  <si>
    <t xml:space="preserve">** AKO Opći i Posebni dio godišnjeg izvještaja ne sadrži "TEKUĆI PLAN 2024.", "INDEKS"("OSTVARENJE/IZVRŠENJE 1.-6.2024."/"TEKUĆI PLAN 2024.") iskazuje se kao "OSTVARENJE/IZVRŠENJE 1.-6.2024."/"IZVORNI PLAN 2024." ODNOSNO "REBALANS 2024." </t>
  </si>
  <si>
    <t>IZVORNI PLAN/REBALANS 2024.*</t>
  </si>
  <si>
    <t>OSTVARENJE/IZVRŠENJE 1.-6.2023.</t>
  </si>
  <si>
    <t xml:space="preserve">OSTVARENJE/IZVRŠENJE     1.-6.2023. </t>
  </si>
  <si>
    <t xml:space="preserve">OSTVARENJE/IZVRŠENJE      1.-6.2024. </t>
  </si>
  <si>
    <t>RASHODI PREMA FUNKCIJSKOJ KLASIFIKACIJI</t>
  </si>
  <si>
    <t>Izvršenje            1.-6.2023.</t>
  </si>
  <si>
    <t>Izvorni plan/rebalans 2024.</t>
  </si>
  <si>
    <t>Izvršenje            1.-6.2024.</t>
  </si>
  <si>
    <t>Indeks</t>
  </si>
  <si>
    <t xml:space="preserve">UKUPNO RASHODI </t>
  </si>
  <si>
    <t>09 Obrazovanje</t>
  </si>
  <si>
    <t xml:space="preserve">091 Predškolsko i osnovno obrazovanje </t>
  </si>
  <si>
    <t>0911 Predškolsko obrazovanje</t>
  </si>
  <si>
    <t>096 Dodatne usluge u obrazovanju</t>
  </si>
  <si>
    <t>POLUGODIŠNJI IZVJEŠTAJ O IZVRŠENJU FINANCIJSKOG PLANA ZA 2024. GODINU</t>
  </si>
  <si>
    <t>II. POSEBNI DIO</t>
  </si>
  <si>
    <t>Šifra</t>
  </si>
  <si>
    <t>Naziv</t>
  </si>
  <si>
    <t>Izvršenje        1.-6.2024.</t>
  </si>
  <si>
    <t>4=3/2*100</t>
  </si>
  <si>
    <t>DJEČJI  VRTIĆ CIPELICA</t>
  </si>
  <si>
    <t xml:space="preserve">IZVORI FINANCIRANJA UKUPNO </t>
  </si>
  <si>
    <t xml:space="preserve">Opći prihodi i primici </t>
  </si>
  <si>
    <t>Vlastiti prihodi</t>
  </si>
  <si>
    <t>Prihodi za posebne namjene</t>
  </si>
  <si>
    <t>Pomoći</t>
  </si>
  <si>
    <t>Donacije</t>
  </si>
  <si>
    <t>Rezultat</t>
  </si>
  <si>
    <t>PROGRAM 1036</t>
  </si>
  <si>
    <t>PROGRAMI DV CIPELICA</t>
  </si>
  <si>
    <t>Aktivnost 1036A103601</t>
  </si>
  <si>
    <t>Opći prihodi i primici</t>
  </si>
  <si>
    <t>Plaće</t>
  </si>
  <si>
    <t xml:space="preserve">Ostali rashodi za zaposlene </t>
  </si>
  <si>
    <t>3121</t>
  </si>
  <si>
    <t>Aktivnost 1036A103602</t>
  </si>
  <si>
    <t>Materijalni i financijski rashodi</t>
  </si>
  <si>
    <t>Uredski materijal i ostali materijalni rashodi</t>
  </si>
  <si>
    <t>Materijal i dijelovi za tekuće invest. održavanje</t>
  </si>
  <si>
    <t>Sitni inventar i auto gume</t>
  </si>
  <si>
    <t>Ostali nespomenuti rashodi poslovanja</t>
  </si>
  <si>
    <t>Rashodi za nabavu proizvedene dugotrajne imovine</t>
  </si>
  <si>
    <t>Naknade za prijevoz</t>
  </si>
  <si>
    <t>Službena i radna odjeća i obuća</t>
  </si>
  <si>
    <t>Usluge tekućeg i investicijskog održavanja</t>
  </si>
  <si>
    <t xml:space="preserve">Komunalne usluge </t>
  </si>
  <si>
    <t>Naknade za rad predstavničkih i izvršnih tijela</t>
  </si>
  <si>
    <t>Pristojbe i naknade</t>
  </si>
  <si>
    <t>Bankarske usluge i platni promet</t>
  </si>
  <si>
    <t>Donacije - višak</t>
  </si>
  <si>
    <t xml:space="preserve">Rashodi za materijal i energiju </t>
  </si>
  <si>
    <t>Izvještaj o korištenju sredstava fondova Europske unije</t>
  </si>
  <si>
    <t>od 1. srpnja 2013. - 30. lipnja 2024.</t>
  </si>
  <si>
    <t xml:space="preserve">EU fond </t>
  </si>
  <si>
    <t>Ukupno ugovorena sredstva</t>
  </si>
  <si>
    <t>Ukupno uplaćena sredstva</t>
  </si>
  <si>
    <t>Stanje potraživanja od EU</t>
  </si>
  <si>
    <t>EUROPSKI SOCIJALNI FOND</t>
  </si>
  <si>
    <t>UKUPNO</t>
  </si>
  <si>
    <t>Dječji vrtić Cipelica - 49341</t>
  </si>
  <si>
    <t>OPIS</t>
  </si>
  <si>
    <t>Stanje na 30.06.2024.</t>
  </si>
  <si>
    <t>Stanje nenaplaćenih potraživanja</t>
  </si>
  <si>
    <t>Dospjele obveze</t>
  </si>
  <si>
    <t>Potencijalne obveze po osnovi sudskih sporova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</si>
</sst>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&quot;;[Red]&quot;-&quot;#,##0&quot; &quot;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2060"/>
      <name val="Times New Roman"/>
      <family val="1"/>
      <charset val="238"/>
    </font>
    <font>
      <sz val="12"/>
      <color rgb="FF002060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/>
        <bgColor rgb="FFDDEBF7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302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0" fillId="3" borderId="0" xfId="0" applyFill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0" borderId="0" xfId="0" applyFont="1"/>
    <xf numFmtId="0" fontId="9" fillId="0" borderId="0" xfId="0" applyNumberFormat="1" applyFont="1" applyFill="1" applyBorder="1" applyAlignment="1" applyProtection="1">
      <alignment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4" fontId="5" fillId="3" borderId="3" xfId="0" applyNumberFormat="1" applyFont="1" applyFill="1" applyBorder="1" applyAlignment="1">
      <alignment horizontal="right"/>
    </xf>
    <xf numFmtId="3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3" fontId="5" fillId="0" borderId="3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Font="1"/>
    <xf numFmtId="0" fontId="0" fillId="0" borderId="0" xfId="0" applyFont="1"/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13" fillId="0" borderId="0" xfId="0" applyFont="1"/>
    <xf numFmtId="0" fontId="11" fillId="2" borderId="3" xfId="0" applyNumberFormat="1" applyFont="1" applyFill="1" applyBorder="1" applyAlignment="1" applyProtection="1">
      <alignment horizontal="left" vertical="center" wrapText="1"/>
    </xf>
    <xf numFmtId="4" fontId="9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/>
    <xf numFmtId="1" fontId="6" fillId="0" borderId="3" xfId="0" applyNumberFormat="1" applyFont="1" applyBorder="1"/>
    <xf numFmtId="4" fontId="5" fillId="2" borderId="3" xfId="0" applyNumberFormat="1" applyFont="1" applyFill="1" applyBorder="1" applyAlignment="1">
      <alignment horizontal="right"/>
    </xf>
    <xf numFmtId="1" fontId="10" fillId="0" borderId="3" xfId="0" applyNumberFormat="1" applyFont="1" applyBorder="1"/>
    <xf numFmtId="3" fontId="5" fillId="2" borderId="3" xfId="0" applyNumberFormat="1" applyFont="1" applyFill="1" applyBorder="1" applyAlignment="1">
      <alignment horizontal="right"/>
    </xf>
    <xf numFmtId="0" fontId="7" fillId="3" borderId="3" xfId="0" applyNumberFormat="1" applyFont="1" applyFill="1" applyBorder="1" applyAlignment="1" applyProtection="1">
      <alignment horizontal="left" vertical="center" wrapText="1"/>
    </xf>
    <xf numFmtId="4" fontId="9" fillId="3" borderId="3" xfId="0" applyNumberFormat="1" applyFont="1" applyFill="1" applyBorder="1" applyAlignment="1">
      <alignment horizontal="right"/>
    </xf>
    <xf numFmtId="1" fontId="6" fillId="3" borderId="3" xfId="0" applyNumberFormat="1" applyFont="1" applyFill="1" applyBorder="1"/>
    <xf numFmtId="1" fontId="10" fillId="3" borderId="3" xfId="0" applyNumberFormat="1" applyFont="1" applyFill="1" applyBorder="1"/>
    <xf numFmtId="0" fontId="12" fillId="3" borderId="3" xfId="0" quotePrefix="1" applyFont="1" applyFill="1" applyBorder="1" applyAlignment="1">
      <alignment horizontal="left" vertical="center"/>
    </xf>
    <xf numFmtId="0" fontId="12" fillId="3" borderId="3" xfId="0" applyNumberFormat="1" applyFont="1" applyFill="1" applyBorder="1" applyAlignment="1" applyProtection="1">
      <alignment horizontal="left" vertical="center" wrapText="1"/>
    </xf>
    <xf numFmtId="4" fontId="14" fillId="3" borderId="3" xfId="0" applyNumberFormat="1" applyFont="1" applyFill="1" applyBorder="1" applyAlignment="1">
      <alignment horizontal="right"/>
    </xf>
    <xf numFmtId="1" fontId="15" fillId="3" borderId="3" xfId="0" applyNumberFormat="1" applyFont="1" applyFill="1" applyBorder="1"/>
    <xf numFmtId="0" fontId="12" fillId="3" borderId="3" xfId="0" quotePrefix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3" xfId="0" applyNumberFormat="1" applyFont="1" applyFill="1" applyBorder="1" applyAlignment="1" applyProtection="1">
      <alignment horizontal="left" vertical="center"/>
    </xf>
    <xf numFmtId="0" fontId="7" fillId="3" borderId="3" xfId="0" applyNumberFormat="1" applyFont="1" applyFill="1" applyBorder="1" applyAlignment="1" applyProtection="1">
      <alignment vertical="center" wrapText="1"/>
    </xf>
    <xf numFmtId="0" fontId="12" fillId="3" borderId="3" xfId="0" applyNumberFormat="1" applyFont="1" applyFill="1" applyBorder="1" applyAlignment="1" applyProtection="1">
      <alignment vertical="center" wrapText="1"/>
    </xf>
    <xf numFmtId="3" fontId="14" fillId="3" borderId="3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left" vertical="center"/>
    </xf>
    <xf numFmtId="0" fontId="11" fillId="3" borderId="2" xfId="0" applyNumberFormat="1" applyFont="1" applyFill="1" applyBorder="1" applyAlignment="1" applyProtection="1">
      <alignment vertical="center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8" fillId="3" borderId="3" xfId="0" applyNumberFormat="1" applyFont="1" applyFill="1" applyBorder="1" applyAlignment="1" applyProtection="1">
      <alignment horizontal="center" vertical="center" wrapText="1"/>
    </xf>
    <xf numFmtId="0" fontId="19" fillId="0" borderId="3" xfId="0" applyFont="1" applyBorder="1"/>
    <xf numFmtId="3" fontId="9" fillId="2" borderId="3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 wrapText="1" indent="1"/>
    </xf>
    <xf numFmtId="0" fontId="11" fillId="2" borderId="3" xfId="0" applyNumberFormat="1" applyFont="1" applyFill="1" applyBorder="1" applyAlignment="1" applyProtection="1">
      <alignment horizontal="left" vertical="center" wrapText="1" indent="1"/>
    </xf>
    <xf numFmtId="0" fontId="11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11" fillId="2" borderId="0" xfId="0" applyNumberFormat="1" applyFont="1" applyFill="1" applyBorder="1" applyAlignment="1" applyProtection="1">
      <alignment horizontal="left" vertical="center" wrapText="1" indent="1"/>
    </xf>
    <xf numFmtId="3" fontId="9" fillId="2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2" borderId="3" xfId="0" applyNumberFormat="1" applyFont="1" applyFill="1" applyBorder="1" applyAlignment="1" applyProtection="1">
      <alignment horizontal="center" vertical="center" wrapText="1"/>
    </xf>
    <xf numFmtId="4" fontId="20" fillId="2" borderId="3" xfId="0" applyNumberFormat="1" applyFont="1" applyFill="1" applyBorder="1" applyAlignment="1">
      <alignment horizontal="right"/>
    </xf>
    <xf numFmtId="4" fontId="21" fillId="0" borderId="3" xfId="0" applyNumberFormat="1" applyFont="1" applyBorder="1"/>
    <xf numFmtId="1" fontId="21" fillId="0" borderId="3" xfId="0" applyNumberFormat="1" applyFont="1" applyBorder="1"/>
    <xf numFmtId="3" fontId="10" fillId="0" borderId="3" xfId="0" applyNumberFormat="1" applyFont="1" applyBorder="1"/>
    <xf numFmtId="3" fontId="21" fillId="0" borderId="3" xfId="0" applyNumberFormat="1" applyFont="1" applyBorder="1"/>
    <xf numFmtId="0" fontId="12" fillId="2" borderId="3" xfId="0" quotePrefix="1" applyFont="1" applyFill="1" applyBorder="1" applyAlignment="1">
      <alignment horizontal="left" vertical="center"/>
    </xf>
    <xf numFmtId="4" fontId="11" fillId="2" borderId="3" xfId="0" applyNumberFormat="1" applyFont="1" applyFill="1" applyBorder="1" applyAlignment="1">
      <alignment horizontal="right"/>
    </xf>
    <xf numFmtId="4" fontId="20" fillId="2" borderId="3" xfId="0" applyNumberFormat="1" applyFont="1" applyFill="1" applyBorder="1" applyAlignment="1" applyProtection="1">
      <alignment horizontal="right" wrapText="1"/>
    </xf>
    <xf numFmtId="0" fontId="19" fillId="0" borderId="0" xfId="0" applyFont="1"/>
    <xf numFmtId="0" fontId="22" fillId="0" borderId="3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19" fillId="3" borderId="0" xfId="0" applyFont="1" applyFill="1"/>
    <xf numFmtId="0" fontId="1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/>
    <xf numFmtId="0" fontId="24" fillId="0" borderId="3" xfId="0" applyFont="1" applyBorder="1"/>
    <xf numFmtId="0" fontId="23" fillId="0" borderId="3" xfId="0" applyFont="1" applyBorder="1"/>
    <xf numFmtId="1" fontId="22" fillId="0" borderId="3" xfId="0" applyNumberFormat="1" applyFont="1" applyBorder="1"/>
    <xf numFmtId="1" fontId="23" fillId="0" borderId="3" xfId="0" applyNumberFormat="1" applyFont="1" applyBorder="1"/>
    <xf numFmtId="1" fontId="24" fillId="0" borderId="3" xfId="0" applyNumberFormat="1" applyFont="1" applyBorder="1"/>
    <xf numFmtId="4" fontId="23" fillId="0" borderId="3" xfId="0" applyNumberFormat="1" applyFont="1" applyBorder="1"/>
    <xf numFmtId="4" fontId="24" fillId="0" borderId="3" xfId="0" applyNumberFormat="1" applyFont="1" applyBorder="1"/>
    <xf numFmtId="4" fontId="22" fillId="0" borderId="3" xfId="0" applyNumberFormat="1" applyFont="1" applyBorder="1"/>
    <xf numFmtId="4" fontId="23" fillId="0" borderId="0" xfId="0" applyNumberFormat="1" applyFont="1"/>
    <xf numFmtId="4" fontId="8" fillId="2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0" fillId="0" borderId="0" xfId="0" applyAlignment="1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0" fontId="7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1" xfId="0" quotePrefix="1" applyFont="1" applyBorder="1" applyAlignment="1">
      <alignment horizontal="center" wrapText="1"/>
    </xf>
    <xf numFmtId="0" fontId="5" fillId="0" borderId="2" xfId="0" quotePrefix="1" applyFont="1" applyBorder="1" applyAlignment="1">
      <alignment horizontal="center" wrapText="1"/>
    </xf>
    <xf numFmtId="0" fontId="5" fillId="0" borderId="4" xfId="0" quotePrefix="1" applyFont="1" applyBorder="1" applyAlignment="1">
      <alignment horizontal="center" wrapText="1"/>
    </xf>
    <xf numFmtId="0" fontId="5" fillId="0" borderId="3" xfId="0" quotePrefix="1" applyFont="1" applyBorder="1" applyAlignment="1">
      <alignment horizont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2" xfId="0" applyNumberFormat="1" applyFont="1" applyFill="1" applyBorder="1" applyAlignment="1" applyProtection="1">
      <alignment horizontal="left" vertical="center" wrapText="1"/>
    </xf>
    <xf numFmtId="0" fontId="5" fillId="3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1" xfId="0" quotePrefix="1" applyNumberFormat="1" applyFont="1" applyFill="1" applyBorder="1" applyAlignment="1" applyProtection="1">
      <alignment horizontal="left" vertical="center" wrapText="1"/>
    </xf>
    <xf numFmtId="0" fontId="7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2" fillId="3" borderId="1" xfId="0" applyNumberFormat="1" applyFont="1" applyFill="1" applyBorder="1" applyAlignment="1" applyProtection="1">
      <alignment horizontal="left" vertical="center" wrapText="1"/>
    </xf>
    <xf numFmtId="0" fontId="11" fillId="3" borderId="2" xfId="0" applyNumberFormat="1" applyFont="1" applyFill="1" applyBorder="1" applyAlignment="1" applyProtection="1">
      <alignment vertical="center" wrapText="1"/>
    </xf>
    <xf numFmtId="0" fontId="11" fillId="3" borderId="2" xfId="0" applyNumberFormat="1" applyFont="1" applyFill="1" applyBorder="1" applyAlignment="1" applyProtection="1">
      <alignment vertical="center"/>
    </xf>
    <xf numFmtId="0" fontId="5" fillId="0" borderId="5" xfId="0" applyNumberFormat="1" applyFont="1" applyFill="1" applyBorder="1" applyAlignment="1" applyProtection="1">
      <alignment horizontal="left" wrapText="1"/>
    </xf>
    <xf numFmtId="0" fontId="7" fillId="0" borderId="1" xfId="0" quotePrefix="1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/>
    </xf>
    <xf numFmtId="0" fontId="23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25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vertical="center" wrapText="1"/>
    </xf>
    <xf numFmtId="0" fontId="25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vertical="center" wrapText="1"/>
    </xf>
    <xf numFmtId="0" fontId="26" fillId="2" borderId="0" xfId="1" applyFont="1" applyFill="1" applyAlignment="1">
      <alignment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horizontal="center" vertical="center" wrapText="1"/>
    </xf>
    <xf numFmtId="3" fontId="7" fillId="4" borderId="8" xfId="0" applyNumberFormat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3" fontId="12" fillId="4" borderId="8" xfId="0" applyNumberFormat="1" applyFont="1" applyFill="1" applyBorder="1" applyAlignment="1">
      <alignment horizontal="center" vertical="center" wrapText="1"/>
    </xf>
    <xf numFmtId="4" fontId="12" fillId="4" borderId="8" xfId="0" applyNumberFormat="1" applyFont="1" applyFill="1" applyBorder="1" applyAlignment="1">
      <alignment horizontal="right" vertical="center" wrapText="1"/>
    </xf>
    <xf numFmtId="3" fontId="7" fillId="2" borderId="8" xfId="1" applyNumberFormat="1" applyFont="1" applyFill="1" applyBorder="1" applyAlignment="1">
      <alignment horizontal="right" vertical="center"/>
    </xf>
    <xf numFmtId="49" fontId="7" fillId="3" borderId="8" xfId="2" applyNumberFormat="1" applyFont="1" applyFill="1" applyBorder="1" applyAlignment="1">
      <alignment horizontal="left" vertical="center" wrapText="1"/>
    </xf>
    <xf numFmtId="4" fontId="7" fillId="3" borderId="8" xfId="2" applyNumberFormat="1" applyFont="1" applyFill="1" applyBorder="1" applyAlignment="1">
      <alignment horizontal="right" vertical="center"/>
    </xf>
    <xf numFmtId="3" fontId="7" fillId="3" borderId="8" xfId="1" applyNumberFormat="1" applyFont="1" applyFill="1" applyBorder="1" applyAlignment="1">
      <alignment horizontal="right" vertical="center"/>
    </xf>
    <xf numFmtId="49" fontId="8" fillId="0" borderId="8" xfId="2" applyNumberFormat="1" applyFont="1" applyBorder="1" applyAlignment="1">
      <alignment horizontal="left" vertical="center" wrapText="1"/>
    </xf>
    <xf numFmtId="4" fontId="8" fillId="0" borderId="8" xfId="2" applyNumberFormat="1" applyFont="1" applyBorder="1" applyAlignment="1">
      <alignment horizontal="right" vertical="center"/>
    </xf>
    <xf numFmtId="3" fontId="8" fillId="2" borderId="8" xfId="1" applyNumberFormat="1" applyFont="1" applyFill="1" applyBorder="1" applyAlignment="1">
      <alignment horizontal="right" vertical="center"/>
    </xf>
    <xf numFmtId="49" fontId="11" fillId="0" borderId="8" xfId="2" applyNumberFormat="1" applyFont="1" applyBorder="1" applyAlignment="1">
      <alignment horizontal="left" vertical="center" wrapText="1"/>
    </xf>
    <xf numFmtId="4" fontId="11" fillId="0" borderId="8" xfId="2" applyNumberFormat="1" applyFont="1" applyBorder="1" applyAlignment="1">
      <alignment horizontal="right" vertical="center"/>
    </xf>
    <xf numFmtId="3" fontId="11" fillId="2" borderId="8" xfId="1" applyNumberFormat="1" applyFont="1" applyFill="1" applyBorder="1" applyAlignment="1">
      <alignment horizontal="right" vertical="center"/>
    </xf>
    <xf numFmtId="49" fontId="7" fillId="2" borderId="8" xfId="1" applyNumberFormat="1" applyFont="1" applyFill="1" applyBorder="1" applyAlignment="1">
      <alignment horizontal="left" vertical="center" wrapText="1"/>
    </xf>
    <xf numFmtId="4" fontId="7" fillId="2" borderId="8" xfId="2" applyNumberFormat="1" applyFont="1" applyFill="1" applyBorder="1" applyAlignment="1">
      <alignment horizontal="right" vertical="center"/>
    </xf>
    <xf numFmtId="4" fontId="7" fillId="2" borderId="8" xfId="1" applyNumberFormat="1" applyFont="1" applyFill="1" applyBorder="1" applyAlignment="1">
      <alignment horizontal="right" vertical="center" wrapText="1"/>
    </xf>
    <xf numFmtId="4" fontId="7" fillId="2" borderId="8" xfId="1" applyNumberFormat="1" applyFont="1" applyFill="1" applyBorder="1" applyAlignment="1">
      <alignment horizontal="right" vertical="center"/>
    </xf>
    <xf numFmtId="0" fontId="7" fillId="5" borderId="9" xfId="0" applyFont="1" applyFill="1" applyBorder="1" applyAlignment="1">
      <alignment horizontal="center" vertical="center" wrapText="1"/>
    </xf>
    <xf numFmtId="0" fontId="27" fillId="5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3" fontId="7" fillId="5" borderId="8" xfId="0" applyNumberFormat="1" applyFont="1" applyFill="1" applyBorder="1" applyAlignment="1">
      <alignment horizontal="left" vertical="center"/>
    </xf>
    <xf numFmtId="3" fontId="12" fillId="6" borderId="8" xfId="0" applyNumberFormat="1" applyFont="1" applyFill="1" applyBorder="1" applyAlignment="1">
      <alignment horizontal="left" vertical="center" wrapText="1"/>
    </xf>
    <xf numFmtId="3" fontId="7" fillId="6" borderId="8" xfId="0" applyNumberFormat="1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3" fontId="7" fillId="5" borderId="8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3" borderId="8" xfId="0" applyFont="1" applyFill="1" applyBorder="1" applyAlignment="1">
      <alignment horizontal="left" vertical="center"/>
    </xf>
    <xf numFmtId="3" fontId="7" fillId="5" borderId="8" xfId="0" applyNumberFormat="1" applyFont="1" applyFill="1" applyBorder="1" applyAlignment="1">
      <alignment horizontal="center" vertical="center"/>
    </xf>
    <xf numFmtId="3" fontId="12" fillId="5" borderId="8" xfId="0" applyNumberFormat="1" applyFont="1" applyFill="1" applyBorder="1" applyAlignment="1">
      <alignment horizontal="center" vertical="center"/>
    </xf>
    <xf numFmtId="0" fontId="11" fillId="5" borderId="8" xfId="0" applyNumberFormat="1" applyFont="1" applyFill="1" applyBorder="1" applyAlignment="1">
      <alignment horizontal="center" vertical="center"/>
    </xf>
    <xf numFmtId="0" fontId="7" fillId="5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right" vertical="center"/>
    </xf>
    <xf numFmtId="0" fontId="12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2" fillId="5" borderId="8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3" fontId="7" fillId="6" borderId="8" xfId="0" applyNumberFormat="1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3" fontId="12" fillId="5" borderId="8" xfId="0" applyNumberFormat="1" applyFont="1" applyFill="1" applyBorder="1" applyAlignment="1">
      <alignment horizontal="left" vertical="center"/>
    </xf>
    <xf numFmtId="3" fontId="8" fillId="5" borderId="8" xfId="0" applyNumberFormat="1" applyFont="1" applyFill="1" applyBorder="1" applyAlignment="1">
      <alignment horizontal="left" vertical="center"/>
    </xf>
    <xf numFmtId="3" fontId="11" fillId="5" borderId="8" xfId="0" applyNumberFormat="1" applyFont="1" applyFill="1" applyBorder="1" applyAlignment="1">
      <alignment horizontal="left" vertical="center"/>
    </xf>
    <xf numFmtId="0" fontId="7" fillId="6" borderId="8" xfId="0" applyFont="1" applyFill="1" applyBorder="1" applyAlignment="1">
      <alignment horizontal="left" vertical="center" wrapText="1"/>
    </xf>
    <xf numFmtId="0" fontId="12" fillId="6" borderId="8" xfId="0" applyFont="1" applyFill="1" applyBorder="1" applyAlignment="1">
      <alignment horizontal="left" vertical="center" wrapText="1"/>
    </xf>
    <xf numFmtId="0" fontId="11" fillId="6" borderId="8" xfId="0" applyFont="1" applyFill="1" applyBorder="1" applyAlignment="1">
      <alignment horizontal="left" vertical="center" wrapText="1"/>
    </xf>
    <xf numFmtId="3" fontId="7" fillId="5" borderId="9" xfId="0" applyNumberFormat="1" applyFont="1" applyFill="1" applyBorder="1" applyAlignment="1">
      <alignment horizontal="center" vertical="center" wrapText="1"/>
    </xf>
    <xf numFmtId="3" fontId="27" fillId="5" borderId="8" xfId="0" applyNumberFormat="1" applyFont="1" applyFill="1" applyBorder="1" applyAlignment="1">
      <alignment horizontal="center" vertical="center" wrapText="1"/>
    </xf>
    <xf numFmtId="4" fontId="12" fillId="5" borderId="8" xfId="0" applyNumberFormat="1" applyFont="1" applyFill="1" applyBorder="1" applyAlignment="1">
      <alignment horizontal="center" vertical="center" wrapText="1"/>
    </xf>
    <xf numFmtId="4" fontId="11" fillId="5" borderId="8" xfId="0" applyNumberFormat="1" applyFont="1" applyFill="1" applyBorder="1" applyAlignment="1">
      <alignment horizontal="center" vertical="center" wrapText="1"/>
    </xf>
    <xf numFmtId="4" fontId="7" fillId="5" borderId="8" xfId="0" applyNumberFormat="1" applyFont="1" applyFill="1" applyBorder="1" applyAlignment="1">
      <alignment horizontal="right" vertical="center" wrapText="1"/>
    </xf>
    <xf numFmtId="4" fontId="12" fillId="6" borderId="8" xfId="0" applyNumberFormat="1" applyFont="1" applyFill="1" applyBorder="1" applyAlignment="1">
      <alignment horizontal="right" vertical="center" wrapText="1"/>
    </xf>
    <xf numFmtId="4" fontId="7" fillId="2" borderId="8" xfId="0" applyNumberFormat="1" applyFont="1" applyFill="1" applyBorder="1" applyAlignment="1">
      <alignment vertical="center"/>
    </xf>
    <xf numFmtId="4" fontId="7" fillId="0" borderId="8" xfId="0" applyNumberFormat="1" applyFont="1" applyBorder="1" applyAlignment="1">
      <alignment horizontal="right" vertical="center"/>
    </xf>
    <xf numFmtId="4" fontId="12" fillId="0" borderId="8" xfId="0" applyNumberFormat="1" applyFont="1" applyBorder="1"/>
    <xf numFmtId="4" fontId="8" fillId="0" borderId="8" xfId="0" applyNumberFormat="1" applyFont="1" applyBorder="1"/>
    <xf numFmtId="4" fontId="11" fillId="0" borderId="8" xfId="0" applyNumberFormat="1" applyFont="1" applyBorder="1" applyAlignment="1">
      <alignment horizontal="right" vertical="center"/>
    </xf>
    <xf numFmtId="4" fontId="8" fillId="0" borderId="8" xfId="0" applyNumberFormat="1" applyFont="1" applyBorder="1" applyAlignment="1">
      <alignment horizontal="right" vertical="center"/>
    </xf>
    <xf numFmtId="4" fontId="7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right" vertical="center"/>
    </xf>
    <xf numFmtId="4" fontId="11" fillId="5" borderId="8" xfId="0" applyNumberFormat="1" applyFont="1" applyFill="1" applyBorder="1" applyAlignment="1">
      <alignment horizontal="right" vertical="center"/>
    </xf>
    <xf numFmtId="4" fontId="12" fillId="0" borderId="8" xfId="0" applyNumberFormat="1" applyFont="1" applyBorder="1" applyAlignment="1">
      <alignment horizontal="right" vertical="center"/>
    </xf>
    <xf numFmtId="4" fontId="7" fillId="6" borderId="8" xfId="0" applyNumberFormat="1" applyFont="1" applyFill="1" applyBorder="1" applyAlignment="1">
      <alignment horizontal="right" vertical="center"/>
    </xf>
    <xf numFmtId="4" fontId="12" fillId="0" borderId="8" xfId="0" applyNumberFormat="1" applyFont="1" applyBorder="1" applyAlignment="1">
      <alignment vertical="center"/>
    </xf>
    <xf numFmtId="4" fontId="12" fillId="6" borderId="8" xfId="0" applyNumberFormat="1" applyFont="1" applyFill="1" applyBorder="1" applyAlignment="1">
      <alignment horizontal="right" vertical="center"/>
    </xf>
    <xf numFmtId="4" fontId="11" fillId="6" borderId="8" xfId="0" applyNumberFormat="1" applyFont="1" applyFill="1" applyBorder="1" applyAlignment="1">
      <alignment horizontal="right" vertical="center"/>
    </xf>
    <xf numFmtId="0" fontId="7" fillId="2" borderId="4" xfId="1" applyFont="1" applyFill="1" applyBorder="1" applyAlignment="1">
      <alignment horizontal="center" vertical="center" wrapText="1"/>
    </xf>
    <xf numFmtId="3" fontId="28" fillId="0" borderId="8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3" fontId="7" fillId="5" borderId="8" xfId="0" applyNumberFormat="1" applyFont="1" applyFill="1" applyBorder="1" applyAlignment="1">
      <alignment horizontal="right" vertical="center" wrapText="1"/>
    </xf>
    <xf numFmtId="3" fontId="12" fillId="6" borderId="8" xfId="0" applyNumberFormat="1" applyFont="1" applyFill="1" applyBorder="1" applyAlignment="1">
      <alignment horizontal="right" vertical="center" wrapText="1"/>
    </xf>
    <xf numFmtId="3" fontId="7" fillId="2" borderId="8" xfId="0" applyNumberFormat="1" applyFont="1" applyFill="1" applyBorder="1" applyAlignment="1">
      <alignment vertical="center"/>
    </xf>
    <xf numFmtId="3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/>
    <xf numFmtId="3" fontId="8" fillId="0" borderId="8" xfId="0" applyNumberFormat="1" applyFont="1" applyBorder="1"/>
    <xf numFmtId="3" fontId="11" fillId="0" borderId="8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3" fontId="12" fillId="5" borderId="8" xfId="0" applyNumberFormat="1" applyFont="1" applyFill="1" applyBorder="1" applyAlignment="1">
      <alignment horizontal="right" vertical="center"/>
    </xf>
    <xf numFmtId="3" fontId="8" fillId="5" borderId="8" xfId="0" applyNumberFormat="1" applyFont="1" applyFill="1" applyBorder="1" applyAlignment="1">
      <alignment horizontal="right" vertical="center"/>
    </xf>
    <xf numFmtId="3" fontId="11" fillId="5" borderId="8" xfId="0" applyNumberFormat="1" applyFont="1" applyFill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12" fillId="3" borderId="8" xfId="0" applyNumberFormat="1" applyFont="1" applyFill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right" vertical="center"/>
    </xf>
    <xf numFmtId="3" fontId="12" fillId="2" borderId="8" xfId="0" applyNumberFormat="1" applyFont="1" applyFill="1" applyBorder="1" applyAlignment="1">
      <alignment horizontal="right" vertical="center"/>
    </xf>
    <xf numFmtId="3" fontId="11" fillId="2" borderId="8" xfId="0" applyNumberFormat="1" applyFont="1" applyFill="1" applyBorder="1" applyAlignment="1">
      <alignment horizontal="right" vertical="center"/>
    </xf>
    <xf numFmtId="3" fontId="8" fillId="2" borderId="8" xfId="0" applyNumberFormat="1" applyFont="1" applyFill="1" applyBorder="1" applyAlignment="1">
      <alignment horizontal="right" vertical="center"/>
    </xf>
    <xf numFmtId="3" fontId="11" fillId="3" borderId="8" xfId="0" applyNumberFormat="1" applyFont="1" applyFill="1" applyBorder="1" applyAlignment="1">
      <alignment horizontal="right" vertical="center"/>
    </xf>
    <xf numFmtId="3" fontId="7" fillId="3" borderId="8" xfId="0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 wrapText="1"/>
    </xf>
    <xf numFmtId="0" fontId="7" fillId="4" borderId="14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wrapText="1"/>
    </xf>
    <xf numFmtId="0" fontId="7" fillId="4" borderId="17" xfId="0" applyFont="1" applyFill="1" applyBorder="1" applyAlignment="1">
      <alignment horizont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3" fontId="8" fillId="4" borderId="21" xfId="0" applyNumberFormat="1" applyFont="1" applyFill="1" applyBorder="1" applyAlignment="1">
      <alignment vertical="center" wrapText="1"/>
    </xf>
    <xf numFmtId="4" fontId="7" fillId="4" borderId="2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3" fontId="8" fillId="6" borderId="21" xfId="0" applyNumberFormat="1" applyFont="1" applyFill="1" applyBorder="1" applyAlignment="1">
      <alignment vertical="center" wrapText="1"/>
    </xf>
    <xf numFmtId="4" fontId="8" fillId="6" borderId="21" xfId="0" applyNumberFormat="1" applyFont="1" applyFill="1" applyBorder="1" applyAlignment="1">
      <alignment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right" vertical="center" wrapText="1"/>
    </xf>
    <xf numFmtId="0" fontId="12" fillId="4" borderId="20" xfId="0" applyFont="1" applyFill="1" applyBorder="1" applyAlignment="1">
      <alignment horizontal="right" vertical="center" wrapText="1"/>
    </xf>
    <xf numFmtId="3" fontId="12" fillId="4" borderId="21" xfId="0" applyNumberFormat="1" applyFont="1" applyFill="1" applyBorder="1" applyAlignment="1">
      <alignment vertical="center" wrapText="1"/>
    </xf>
    <xf numFmtId="4" fontId="12" fillId="4" borderId="21" xfId="0" applyNumberFormat="1" applyFont="1" applyFill="1" applyBorder="1" applyAlignment="1">
      <alignment vertical="center" wrapText="1"/>
    </xf>
    <xf numFmtId="0" fontId="12" fillId="4" borderId="16" xfId="0" applyFont="1" applyFill="1" applyBorder="1" applyAlignment="1">
      <alignment horizontal="right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29" fillId="0" borderId="0" xfId="0" applyFont="1"/>
    <xf numFmtId="164" fontId="29" fillId="0" borderId="0" xfId="0" applyNumberFormat="1" applyFont="1"/>
    <xf numFmtId="0" fontId="7" fillId="4" borderId="3" xfId="0" applyFont="1" applyFill="1" applyBorder="1" applyAlignment="1">
      <alignment horizont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4" fontId="8" fillId="7" borderId="21" xfId="0" applyNumberFormat="1" applyFont="1" applyFill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</cellXfs>
  <cellStyles count="3">
    <cellStyle name="Normalno" xfId="0" builtinId="0"/>
    <cellStyle name="Normalno 2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ZVR&#352;ENJE%20-%2030.06.2024.%20II%20d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 FOND"/>
      <sheetName val="RAČUN PRIHODA I RASHODA"/>
      <sheetName val="Rashodi -funkcijska"/>
      <sheetName val="POSEBNI_DIO_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7"/>
  <sheetViews>
    <sheetView tabSelected="1" workbookViewId="0">
      <selection activeCell="L13" sqref="L13"/>
    </sheetView>
  </sheetViews>
  <sheetFormatPr defaultRowHeight="15" x14ac:dyDescent="0.25"/>
  <cols>
    <col min="6" max="6" width="23.85546875" customWidth="1"/>
    <col min="7" max="7" width="29.140625" customWidth="1"/>
    <col min="8" max="8" width="23" customWidth="1"/>
    <col min="9" max="9" width="25.28515625" hidden="1" customWidth="1"/>
    <col min="10" max="10" width="30.140625" customWidth="1"/>
    <col min="11" max="11" width="12.7109375" customWidth="1"/>
    <col min="12" max="12" width="12.42578125" customWidth="1"/>
  </cols>
  <sheetData>
    <row r="1" spans="2:12" ht="42" customHeight="1" x14ac:dyDescent="0.25">
      <c r="B1" s="119" t="s">
        <v>131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2:12" ht="18" customHeight="1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10"/>
    </row>
    <row r="3" spans="2:12" ht="15.75" customHeight="1" x14ac:dyDescent="0.25">
      <c r="B3" s="119" t="s">
        <v>8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2:12" ht="36" customHeight="1" x14ac:dyDescent="0.25">
      <c r="B4" s="110"/>
      <c r="C4" s="110"/>
      <c r="D4" s="110"/>
      <c r="E4" s="6"/>
      <c r="F4" s="6"/>
      <c r="G4" s="6"/>
      <c r="H4" s="6"/>
      <c r="I4" s="6"/>
      <c r="J4" s="11"/>
      <c r="K4" s="11"/>
      <c r="L4" s="10"/>
    </row>
    <row r="5" spans="2:12" ht="18" customHeight="1" x14ac:dyDescent="0.25">
      <c r="B5" s="119" t="s">
        <v>104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</row>
    <row r="6" spans="2:12" s="100" customFormat="1" ht="14.25" customHeight="1" x14ac:dyDescent="0.25"/>
    <row r="7" spans="2:12" ht="17.25" customHeight="1" x14ac:dyDescent="0.25">
      <c r="B7" s="128" t="s">
        <v>105</v>
      </c>
      <c r="C7" s="128"/>
      <c r="D7" s="128"/>
      <c r="E7" s="128"/>
      <c r="F7" s="128"/>
      <c r="G7" s="12"/>
      <c r="H7" s="12"/>
      <c r="I7" s="12"/>
      <c r="J7" s="12"/>
      <c r="K7" s="13"/>
      <c r="L7" s="10"/>
    </row>
    <row r="8" spans="2:12" ht="44.25" customHeight="1" x14ac:dyDescent="0.25">
      <c r="B8" s="111"/>
      <c r="C8" s="112"/>
      <c r="D8" s="112"/>
      <c r="E8" s="112"/>
      <c r="F8" s="113"/>
      <c r="G8" s="14" t="s">
        <v>132</v>
      </c>
      <c r="H8" s="15" t="s">
        <v>133</v>
      </c>
      <c r="I8" s="15" t="s">
        <v>28</v>
      </c>
      <c r="J8" s="14" t="s">
        <v>134</v>
      </c>
      <c r="K8" s="15" t="s">
        <v>10</v>
      </c>
      <c r="L8" s="15" t="s">
        <v>10</v>
      </c>
    </row>
    <row r="9" spans="2:12" s="4" customFormat="1" ht="15.75" x14ac:dyDescent="0.25">
      <c r="B9" s="114">
        <v>1</v>
      </c>
      <c r="C9" s="114"/>
      <c r="D9" s="114"/>
      <c r="E9" s="114"/>
      <c r="F9" s="111"/>
      <c r="G9" s="14">
        <v>2</v>
      </c>
      <c r="H9" s="15">
        <v>3</v>
      </c>
      <c r="I9" s="15">
        <v>4</v>
      </c>
      <c r="J9" s="15">
        <v>4</v>
      </c>
      <c r="K9" s="15" t="s">
        <v>95</v>
      </c>
      <c r="L9" s="15" t="s">
        <v>96</v>
      </c>
    </row>
    <row r="10" spans="2:12" ht="18" customHeight="1" x14ac:dyDescent="0.25">
      <c r="B10" s="125" t="s">
        <v>0</v>
      </c>
      <c r="C10" s="126"/>
      <c r="D10" s="126"/>
      <c r="E10" s="126"/>
      <c r="F10" s="127"/>
      <c r="G10" s="48">
        <f>G11+G12</f>
        <v>1274387.25</v>
      </c>
      <c r="H10" s="48">
        <f>H11+H12</f>
        <v>3076865.47</v>
      </c>
      <c r="I10" s="48">
        <f>I11+I12</f>
        <v>0</v>
      </c>
      <c r="J10" s="48">
        <f>J11+J12</f>
        <v>1406225.58</v>
      </c>
      <c r="K10" s="55">
        <f>J10/G10*100</f>
        <v>110.34523297372914</v>
      </c>
      <c r="L10" s="55">
        <f>J10/H10*100</f>
        <v>45.703187016493118</v>
      </c>
    </row>
    <row r="11" spans="2:12" ht="18" customHeight="1" x14ac:dyDescent="0.25">
      <c r="B11" s="103" t="s">
        <v>30</v>
      </c>
      <c r="C11" s="115"/>
      <c r="D11" s="115"/>
      <c r="E11" s="115"/>
      <c r="F11" s="123"/>
      <c r="G11" s="18">
        <v>1274387.25</v>
      </c>
      <c r="H11" s="18">
        <v>3076865.47</v>
      </c>
      <c r="I11" s="18"/>
      <c r="J11" s="18">
        <v>1406225.58</v>
      </c>
      <c r="K11" s="41">
        <f t="shared" ref="K11:K16" si="0">J11/G11*100</f>
        <v>110.34523297372914</v>
      </c>
      <c r="L11" s="41">
        <f t="shared" ref="L11:L16" si="1">J11/H11*100</f>
        <v>45.703187016493118</v>
      </c>
    </row>
    <row r="12" spans="2:12" ht="18" customHeight="1" x14ac:dyDescent="0.25">
      <c r="B12" s="129" t="s">
        <v>35</v>
      </c>
      <c r="C12" s="123"/>
      <c r="D12" s="123"/>
      <c r="E12" s="123"/>
      <c r="F12" s="123"/>
      <c r="G12" s="18"/>
      <c r="H12" s="18"/>
      <c r="I12" s="18"/>
      <c r="J12" s="18"/>
      <c r="K12" s="41"/>
      <c r="L12" s="41"/>
    </row>
    <row r="13" spans="2:12" ht="18" customHeight="1" x14ac:dyDescent="0.25">
      <c r="B13" s="56" t="s">
        <v>1</v>
      </c>
      <c r="C13" s="57"/>
      <c r="D13" s="57"/>
      <c r="E13" s="57"/>
      <c r="F13" s="57"/>
      <c r="G13" s="48">
        <f>G14+G15</f>
        <v>1232986.3999999999</v>
      </c>
      <c r="H13" s="48">
        <f>H14+H15</f>
        <v>3061932.23</v>
      </c>
      <c r="I13" s="48">
        <f>I14+I15</f>
        <v>0</v>
      </c>
      <c r="J13" s="48">
        <f>J14+J15</f>
        <v>1393676.75</v>
      </c>
      <c r="K13" s="55">
        <f t="shared" si="0"/>
        <v>113.03261333620551</v>
      </c>
      <c r="L13" s="55">
        <f t="shared" si="1"/>
        <v>45.516250697684448</v>
      </c>
    </row>
    <row r="14" spans="2:12" ht="18" customHeight="1" x14ac:dyDescent="0.25">
      <c r="B14" s="121" t="s">
        <v>31</v>
      </c>
      <c r="C14" s="115"/>
      <c r="D14" s="115"/>
      <c r="E14" s="115"/>
      <c r="F14" s="115"/>
      <c r="G14" s="18">
        <v>1216525.74</v>
      </c>
      <c r="H14" s="18">
        <v>3021762.33</v>
      </c>
      <c r="I14" s="18"/>
      <c r="J14" s="18">
        <v>1380447.66</v>
      </c>
      <c r="K14" s="41">
        <f t="shared" si="0"/>
        <v>113.4745952847656</v>
      </c>
      <c r="L14" s="41">
        <f t="shared" si="1"/>
        <v>45.683528657927241</v>
      </c>
    </row>
    <row r="15" spans="2:12" ht="18" customHeight="1" x14ac:dyDescent="0.25">
      <c r="B15" s="122" t="s">
        <v>32</v>
      </c>
      <c r="C15" s="123"/>
      <c r="D15" s="123"/>
      <c r="E15" s="123"/>
      <c r="F15" s="123"/>
      <c r="G15" s="19">
        <v>16460.66</v>
      </c>
      <c r="H15" s="19">
        <v>40169.9</v>
      </c>
      <c r="I15" s="19"/>
      <c r="J15" s="19">
        <v>13229.09</v>
      </c>
      <c r="K15" s="41">
        <f t="shared" si="0"/>
        <v>80.367919633842149</v>
      </c>
      <c r="L15" s="41">
        <f t="shared" si="1"/>
        <v>32.932842750417599</v>
      </c>
    </row>
    <row r="16" spans="2:12" ht="18" customHeight="1" x14ac:dyDescent="0.25">
      <c r="B16" s="107" t="s">
        <v>102</v>
      </c>
      <c r="C16" s="108"/>
      <c r="D16" s="108"/>
      <c r="E16" s="108"/>
      <c r="F16" s="108"/>
      <c r="G16" s="16">
        <f>G10-G13</f>
        <v>41400.850000000093</v>
      </c>
      <c r="H16" s="16">
        <f t="shared" ref="H16:J16" si="2">H10-H13</f>
        <v>14933.240000000224</v>
      </c>
      <c r="I16" s="16">
        <f t="shared" si="2"/>
        <v>0</v>
      </c>
      <c r="J16" s="16">
        <f t="shared" si="2"/>
        <v>12548.830000000075</v>
      </c>
      <c r="K16" s="17">
        <f t="shared" si="0"/>
        <v>30.310561256592671</v>
      </c>
      <c r="L16" s="17">
        <f t="shared" si="1"/>
        <v>84.032868955430217</v>
      </c>
    </row>
    <row r="17" spans="1:43" s="98" customFormat="1" ht="9" customHeight="1" x14ac:dyDescent="0.25"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</row>
    <row r="18" spans="1:43" ht="18" customHeight="1" x14ac:dyDescent="0.25">
      <c r="B18" s="128" t="s">
        <v>106</v>
      </c>
      <c r="C18" s="128"/>
      <c r="D18" s="128"/>
      <c r="E18" s="128"/>
      <c r="F18" s="128"/>
      <c r="G18" s="20"/>
      <c r="H18" s="20"/>
      <c r="I18" s="21"/>
      <c r="J18" s="21"/>
      <c r="K18" s="21"/>
      <c r="L18" s="21"/>
    </row>
    <row r="19" spans="1:43" ht="45" customHeight="1" x14ac:dyDescent="0.25">
      <c r="B19" s="111"/>
      <c r="C19" s="112"/>
      <c r="D19" s="112"/>
      <c r="E19" s="112"/>
      <c r="F19" s="113"/>
      <c r="G19" s="14" t="s">
        <v>132</v>
      </c>
      <c r="H19" s="15" t="s">
        <v>133</v>
      </c>
      <c r="I19" s="15" t="s">
        <v>28</v>
      </c>
      <c r="J19" s="14" t="s">
        <v>135</v>
      </c>
      <c r="K19" s="15" t="s">
        <v>10</v>
      </c>
      <c r="L19" s="15" t="s">
        <v>10</v>
      </c>
    </row>
    <row r="20" spans="1:43" s="4" customFormat="1" ht="15" customHeight="1" x14ac:dyDescent="0.25">
      <c r="B20" s="114">
        <v>1</v>
      </c>
      <c r="C20" s="114"/>
      <c r="D20" s="114"/>
      <c r="E20" s="114"/>
      <c r="F20" s="111"/>
      <c r="G20" s="14">
        <v>2</v>
      </c>
      <c r="H20" s="15">
        <v>3</v>
      </c>
      <c r="I20" s="15">
        <v>4</v>
      </c>
      <c r="J20" s="15">
        <v>4</v>
      </c>
      <c r="K20" s="15" t="s">
        <v>95</v>
      </c>
      <c r="L20" s="15" t="s">
        <v>96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4"/>
      <c r="B21" s="103" t="s">
        <v>33</v>
      </c>
      <c r="C21" s="104"/>
      <c r="D21" s="104"/>
      <c r="E21" s="104"/>
      <c r="F21" s="105"/>
      <c r="G21" s="19"/>
      <c r="H21" s="19"/>
      <c r="I21" s="19"/>
      <c r="J21" s="19"/>
      <c r="K21" s="22"/>
      <c r="L21" s="22"/>
    </row>
    <row r="22" spans="1:43" ht="15.75" x14ac:dyDescent="0.25">
      <c r="A22" s="4"/>
      <c r="B22" s="103" t="s">
        <v>34</v>
      </c>
      <c r="C22" s="115"/>
      <c r="D22" s="115"/>
      <c r="E22" s="115"/>
      <c r="F22" s="115"/>
      <c r="G22" s="19"/>
      <c r="H22" s="19"/>
      <c r="I22" s="19"/>
      <c r="J22" s="19"/>
      <c r="K22" s="22"/>
      <c r="L22" s="22"/>
    </row>
    <row r="23" spans="1:43" s="5" customFormat="1" ht="15" customHeight="1" x14ac:dyDescent="0.25">
      <c r="A23" s="4"/>
      <c r="B23" s="116" t="s">
        <v>103</v>
      </c>
      <c r="C23" s="117"/>
      <c r="D23" s="117"/>
      <c r="E23" s="117"/>
      <c r="F23" s="118"/>
      <c r="G23" s="16"/>
      <c r="H23" s="16"/>
      <c r="I23" s="16"/>
      <c r="J23" s="16"/>
      <c r="K23" s="17"/>
      <c r="L23" s="17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99" customFormat="1" ht="9" customHeight="1" x14ac:dyDescent="0.2"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</row>
    <row r="25" spans="1:43" s="5" customFormat="1" ht="15" customHeight="1" x14ac:dyDescent="0.25">
      <c r="A25" s="4"/>
      <c r="B25" s="109" t="s">
        <v>107</v>
      </c>
      <c r="C25" s="109"/>
      <c r="D25" s="109"/>
      <c r="E25" s="109"/>
      <c r="F25" s="109"/>
      <c r="G25" s="9"/>
      <c r="H25" s="9"/>
      <c r="I25" s="9"/>
      <c r="J25" s="9"/>
      <c r="K25" s="9"/>
      <c r="L25" s="10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s="5" customFormat="1" ht="43.5" customHeight="1" x14ac:dyDescent="0.25">
      <c r="A26" s="4"/>
      <c r="B26" s="111"/>
      <c r="C26" s="112"/>
      <c r="D26" s="112"/>
      <c r="E26" s="112"/>
      <c r="F26" s="113"/>
      <c r="G26" s="14" t="s">
        <v>132</v>
      </c>
      <c r="H26" s="15" t="s">
        <v>133</v>
      </c>
      <c r="I26" s="15" t="s">
        <v>28</v>
      </c>
      <c r="J26" s="14" t="s">
        <v>134</v>
      </c>
      <c r="K26" s="15" t="s">
        <v>10</v>
      </c>
      <c r="L26" s="15" t="s">
        <v>10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s="5" customFormat="1" ht="15" customHeight="1" x14ac:dyDescent="0.25">
      <c r="A27" s="4"/>
      <c r="B27" s="111">
        <v>1</v>
      </c>
      <c r="C27" s="112"/>
      <c r="D27" s="112"/>
      <c r="E27" s="112"/>
      <c r="F27" s="113"/>
      <c r="G27" s="14">
        <v>2</v>
      </c>
      <c r="H27" s="15">
        <v>3</v>
      </c>
      <c r="I27" s="15">
        <v>4</v>
      </c>
      <c r="J27" s="15">
        <v>4</v>
      </c>
      <c r="K27" s="15" t="s">
        <v>95</v>
      </c>
      <c r="L27" s="15" t="s">
        <v>96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s="5" customFormat="1" ht="30.75" customHeight="1" x14ac:dyDescent="0.25">
      <c r="A28" s="4"/>
      <c r="B28" s="103" t="s">
        <v>108</v>
      </c>
      <c r="C28" s="104"/>
      <c r="D28" s="104"/>
      <c r="E28" s="104"/>
      <c r="F28" s="105"/>
      <c r="G28" s="19">
        <v>-10333.26</v>
      </c>
      <c r="H28" s="19">
        <v>-14933.24</v>
      </c>
      <c r="I28" s="19"/>
      <c r="J28" s="19">
        <v>-14794.7</v>
      </c>
      <c r="K28" s="22">
        <f>J28/G28*100</f>
        <v>143.17553221345443</v>
      </c>
      <c r="L28" s="22">
        <f>J28/H28*100</f>
        <v>99.072270987407961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s="5" customFormat="1" ht="32.25" customHeight="1" x14ac:dyDescent="0.25">
      <c r="A29" s="4"/>
      <c r="B29" s="103" t="s">
        <v>109</v>
      </c>
      <c r="C29" s="104"/>
      <c r="D29" s="104"/>
      <c r="E29" s="104"/>
      <c r="F29" s="105"/>
      <c r="G29" s="19"/>
      <c r="H29" s="19"/>
      <c r="I29" s="19"/>
      <c r="J29" s="19"/>
      <c r="K29" s="22"/>
      <c r="L29" s="22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s="5" customFormat="1" ht="31.5" customHeight="1" x14ac:dyDescent="0.25">
      <c r="A30" s="4"/>
      <c r="B30" s="103" t="s">
        <v>110</v>
      </c>
      <c r="C30" s="104"/>
      <c r="D30" s="104"/>
      <c r="E30" s="104"/>
      <c r="F30" s="105"/>
      <c r="G30" s="19"/>
      <c r="H30" s="19"/>
      <c r="I30" s="19"/>
      <c r="J30" s="19"/>
      <c r="K30" s="22"/>
      <c r="L30" s="22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s="5" customFormat="1" ht="18" customHeight="1" x14ac:dyDescent="0.25">
      <c r="A31" s="4"/>
      <c r="B31" s="116" t="s">
        <v>111</v>
      </c>
      <c r="C31" s="117"/>
      <c r="D31" s="117"/>
      <c r="E31" s="117"/>
      <c r="F31" s="118"/>
      <c r="G31" s="16">
        <f>G16+G28</f>
        <v>31067.590000000091</v>
      </c>
      <c r="H31" s="16">
        <f>H16+H28</f>
        <v>2.2373569663614035E-10</v>
      </c>
      <c r="I31" s="16">
        <f t="shared" ref="I31:J31" si="3">I16+I28</f>
        <v>0</v>
      </c>
      <c r="J31" s="16">
        <f t="shared" si="3"/>
        <v>-2245.8699999999262</v>
      </c>
      <c r="K31" s="17">
        <f>J31/G31*100</f>
        <v>-7.2289804262252702</v>
      </c>
      <c r="L31" s="17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1:43" s="5" customFormat="1" ht="15" customHeight="1" x14ac:dyDescent="0.25">
      <c r="A32" s="4"/>
      <c r="B32" s="58"/>
      <c r="C32" s="8"/>
      <c r="D32" s="8"/>
      <c r="E32" s="8"/>
      <c r="F32" s="8"/>
      <c r="G32" s="9"/>
      <c r="H32" s="9"/>
      <c r="I32" s="9"/>
      <c r="J32" s="9"/>
      <c r="K32" s="9"/>
      <c r="L32" s="10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</row>
    <row r="33" spans="1:43" s="5" customFormat="1" ht="15" customHeight="1" x14ac:dyDescent="0.25">
      <c r="A33" s="4"/>
      <c r="B33" s="58"/>
      <c r="C33" s="8"/>
      <c r="D33" s="8"/>
      <c r="E33" s="8"/>
      <c r="F33" s="8"/>
      <c r="G33" s="9"/>
      <c r="H33" s="9"/>
      <c r="I33" s="9"/>
      <c r="J33" s="9"/>
      <c r="K33" s="9"/>
      <c r="L33" s="10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</row>
    <row r="34" spans="1:43" s="5" customFormat="1" ht="15" customHeight="1" x14ac:dyDescent="0.25">
      <c r="A34" s="4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1:43" s="5" customFormat="1" ht="15" customHeight="1" x14ac:dyDescent="0.25">
      <c r="A35" s="4"/>
      <c r="B35" s="7"/>
      <c r="C35" s="8"/>
      <c r="D35" s="8"/>
      <c r="E35" s="8"/>
      <c r="F35" s="8"/>
      <c r="G35" s="9"/>
      <c r="H35" s="9"/>
      <c r="I35" s="9"/>
      <c r="J35" s="9"/>
      <c r="K35" s="9"/>
      <c r="L35" s="10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s="5" customFormat="1" ht="15" customHeight="1" x14ac:dyDescent="0.25">
      <c r="A36" s="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s="5" customFormat="1" ht="15" customHeight="1" x14ac:dyDescent="0.25">
      <c r="A37" s="4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10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s="5" customFormat="1" ht="15" customHeight="1" x14ac:dyDescent="0.25">
      <c r="A38" s="4"/>
      <c r="B38" s="124" t="s">
        <v>97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</row>
    <row r="39" spans="1:43" x14ac:dyDescent="0.25"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</row>
    <row r="40" spans="1:43" ht="15.75" x14ac:dyDescent="0.25"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0"/>
    </row>
    <row r="41" spans="1:43" x14ac:dyDescent="0.25">
      <c r="B41" s="106" t="s">
        <v>136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</row>
    <row r="42" spans="1:43" ht="15" customHeight="1" x14ac:dyDescent="0.25"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</row>
    <row r="43" spans="1:43" ht="15.75" x14ac:dyDescent="0.2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43" ht="15" customHeight="1" x14ac:dyDescent="0.25"/>
    <row r="45" spans="1:43" ht="36.75" customHeight="1" x14ac:dyDescent="0.25"/>
    <row r="47" spans="1:43" ht="15" customHeight="1" x14ac:dyDescent="0.25"/>
  </sheetData>
  <mergeCells count="35">
    <mergeCell ref="B1:L1"/>
    <mergeCell ref="B3:L3"/>
    <mergeCell ref="B5:L5"/>
    <mergeCell ref="B40:F40"/>
    <mergeCell ref="G40:K40"/>
    <mergeCell ref="B14:F14"/>
    <mergeCell ref="B15:F15"/>
    <mergeCell ref="B36:L36"/>
    <mergeCell ref="B38:L39"/>
    <mergeCell ref="B9:F9"/>
    <mergeCell ref="B10:F10"/>
    <mergeCell ref="B11:F11"/>
    <mergeCell ref="B7:F7"/>
    <mergeCell ref="B8:F8"/>
    <mergeCell ref="B12:F12"/>
    <mergeCell ref="B18:F18"/>
    <mergeCell ref="B4:D4"/>
    <mergeCell ref="B19:F19"/>
    <mergeCell ref="B20:F20"/>
    <mergeCell ref="B22:F22"/>
    <mergeCell ref="B23:F23"/>
    <mergeCell ref="B21:F21"/>
    <mergeCell ref="A6:XFD6"/>
    <mergeCell ref="B17:L17"/>
    <mergeCell ref="B24:L24"/>
    <mergeCell ref="B30:F30"/>
    <mergeCell ref="B41:L42"/>
    <mergeCell ref="B16:F16"/>
    <mergeCell ref="B25:F25"/>
    <mergeCell ref="B34:L34"/>
    <mergeCell ref="B26:F26"/>
    <mergeCell ref="B27:F27"/>
    <mergeCell ref="B28:F28"/>
    <mergeCell ref="B29:F29"/>
    <mergeCell ref="B31:F31"/>
  </mergeCell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topLeftCell="A48" workbookViewId="0">
      <selection activeCell="P50" sqref="P50"/>
    </sheetView>
  </sheetViews>
  <sheetFormatPr defaultRowHeight="15" x14ac:dyDescent="0.25"/>
  <cols>
    <col min="2" max="2" width="3.5703125" customWidth="1"/>
    <col min="3" max="3" width="4.7109375" customWidth="1"/>
    <col min="4" max="4" width="4.85546875" customWidth="1"/>
    <col min="5" max="5" width="5.85546875" customWidth="1"/>
    <col min="6" max="6" width="48.28515625" customWidth="1"/>
    <col min="7" max="7" width="28.7109375" customWidth="1"/>
    <col min="8" max="8" width="23" customWidth="1"/>
    <col min="9" max="9" width="25.28515625" hidden="1" customWidth="1"/>
    <col min="10" max="10" width="29" customWidth="1"/>
    <col min="11" max="11" width="13" customWidth="1"/>
    <col min="12" max="12" width="12.85546875" customWidth="1"/>
  </cols>
  <sheetData>
    <row r="1" spans="2:12" ht="18" customHeight="1" x14ac:dyDescent="0.25">
      <c r="B1" s="1"/>
      <c r="C1" s="1"/>
      <c r="D1" s="1"/>
      <c r="E1" s="3"/>
      <c r="F1" s="1"/>
      <c r="G1" s="1"/>
      <c r="H1" s="1"/>
      <c r="I1" s="1"/>
      <c r="J1" s="1"/>
      <c r="K1" s="1"/>
    </row>
    <row r="2" spans="2:12" ht="15.75" customHeight="1" x14ac:dyDescent="0.25">
      <c r="B2" s="119" t="s">
        <v>8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2:12" ht="15.75" x14ac:dyDescent="0.25">
      <c r="B3" s="6"/>
      <c r="C3" s="6"/>
      <c r="D3" s="6"/>
      <c r="E3" s="6"/>
      <c r="F3" s="6"/>
      <c r="G3" s="6"/>
      <c r="H3" s="6"/>
      <c r="I3" s="6"/>
      <c r="J3" s="11"/>
      <c r="K3" s="11"/>
      <c r="L3" s="10"/>
    </row>
    <row r="4" spans="2:12" ht="18" customHeight="1" x14ac:dyDescent="0.25">
      <c r="B4" s="119" t="s">
        <v>36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2:12" ht="15.75" x14ac:dyDescent="0.25">
      <c r="B5" s="6"/>
      <c r="C5" s="6"/>
      <c r="D5" s="6"/>
      <c r="E5" s="6"/>
      <c r="F5" s="6"/>
      <c r="G5" s="6"/>
      <c r="H5" s="6"/>
      <c r="I5" s="6"/>
      <c r="J5" s="11"/>
      <c r="K5" s="11"/>
      <c r="L5" s="10"/>
    </row>
    <row r="6" spans="2:12" ht="19.5" customHeight="1" x14ac:dyDescent="0.25">
      <c r="B6" s="119" t="s">
        <v>11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2:12" ht="15.75" x14ac:dyDescent="0.25"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</row>
    <row r="8" spans="2:12" ht="47.25" x14ac:dyDescent="0.25">
      <c r="B8" s="130"/>
      <c r="C8" s="131"/>
      <c r="D8" s="131"/>
      <c r="E8" s="131"/>
      <c r="F8" s="132"/>
      <c r="G8" s="26" t="s">
        <v>132</v>
      </c>
      <c r="H8" s="26" t="s">
        <v>137</v>
      </c>
      <c r="I8" s="26" t="s">
        <v>28</v>
      </c>
      <c r="J8" s="26" t="s">
        <v>134</v>
      </c>
      <c r="K8" s="26" t="s">
        <v>10</v>
      </c>
      <c r="L8" s="26" t="s">
        <v>29</v>
      </c>
    </row>
    <row r="9" spans="2:12" ht="16.5" customHeight="1" x14ac:dyDescent="0.25">
      <c r="B9" s="130">
        <v>1</v>
      </c>
      <c r="C9" s="131"/>
      <c r="D9" s="131"/>
      <c r="E9" s="131"/>
      <c r="F9" s="132"/>
      <c r="G9" s="26">
        <v>2</v>
      </c>
      <c r="H9" s="26">
        <v>3</v>
      </c>
      <c r="I9" s="26">
        <v>4</v>
      </c>
      <c r="J9" s="26">
        <v>4</v>
      </c>
      <c r="K9" s="26" t="s">
        <v>95</v>
      </c>
      <c r="L9" s="26" t="s">
        <v>96</v>
      </c>
    </row>
    <row r="10" spans="2:12" ht="18" customHeight="1" x14ac:dyDescent="0.25">
      <c r="B10" s="27"/>
      <c r="C10" s="27"/>
      <c r="D10" s="27"/>
      <c r="E10" s="27"/>
      <c r="F10" s="27" t="s">
        <v>12</v>
      </c>
      <c r="G10" s="39">
        <f>G11</f>
        <v>1274387.25</v>
      </c>
      <c r="H10" s="39">
        <f t="shared" ref="H10:J10" si="0">H11</f>
        <v>3076865.47</v>
      </c>
      <c r="I10" s="39">
        <f t="shared" si="0"/>
        <v>0</v>
      </c>
      <c r="J10" s="39">
        <f t="shared" si="0"/>
        <v>1406225.58</v>
      </c>
      <c r="K10" s="40">
        <f>J10/G10*100</f>
        <v>110.34523297372914</v>
      </c>
      <c r="L10" s="40">
        <f>J10/H10*100</f>
        <v>45.703187016493118</v>
      </c>
    </row>
    <row r="11" spans="2:12" ht="18" customHeight="1" x14ac:dyDescent="0.25">
      <c r="B11" s="42">
        <v>6</v>
      </c>
      <c r="C11" s="42"/>
      <c r="D11" s="42"/>
      <c r="E11" s="42"/>
      <c r="F11" s="42" t="s">
        <v>2</v>
      </c>
      <c r="G11" s="43">
        <f>G12+G21+G24+G27+G34</f>
        <v>1274387.25</v>
      </c>
      <c r="H11" s="43">
        <f t="shared" ref="H11:J11" si="1">H12+H21+H24+H27+H34</f>
        <v>3076865.47</v>
      </c>
      <c r="I11" s="43">
        <f t="shared" si="1"/>
        <v>0</v>
      </c>
      <c r="J11" s="43">
        <f t="shared" si="1"/>
        <v>1406225.58</v>
      </c>
      <c r="K11" s="44">
        <f>J11/G11*100</f>
        <v>110.34523297372914</v>
      </c>
      <c r="L11" s="44">
        <f>J11/H11*100</f>
        <v>45.703187016493118</v>
      </c>
    </row>
    <row r="12" spans="2:12" ht="29.25" customHeight="1" x14ac:dyDescent="0.25">
      <c r="B12" s="27"/>
      <c r="C12" s="47">
        <v>63</v>
      </c>
      <c r="D12" s="47"/>
      <c r="E12" s="47"/>
      <c r="F12" s="47" t="s">
        <v>13</v>
      </c>
      <c r="G12" s="48">
        <f>G13+G16+G19</f>
        <v>80779.03</v>
      </c>
      <c r="H12" s="48">
        <v>193567.15</v>
      </c>
      <c r="I12" s="48">
        <f t="shared" ref="I12:J12" si="2">I13+I16+I19</f>
        <v>0</v>
      </c>
      <c r="J12" s="48">
        <f t="shared" si="2"/>
        <v>83766.52</v>
      </c>
      <c r="K12" s="49">
        <f t="shared" ref="K12:K36" si="3">J12/G12*100</f>
        <v>103.69834844513484</v>
      </c>
      <c r="L12" s="49">
        <f t="shared" ref="L12:L34" si="4">J12/H12*100</f>
        <v>43.275173499222362</v>
      </c>
    </row>
    <row r="13" spans="2:12" ht="29.25" customHeight="1" x14ac:dyDescent="0.25">
      <c r="B13" s="29"/>
      <c r="C13" s="29"/>
      <c r="D13" s="29">
        <v>636</v>
      </c>
      <c r="E13" s="29"/>
      <c r="F13" s="30" t="s">
        <v>37</v>
      </c>
      <c r="G13" s="36">
        <f>G14</f>
        <v>80221.600000000006</v>
      </c>
      <c r="H13" s="36"/>
      <c r="I13" s="36">
        <f t="shared" ref="I13" si="5">I14</f>
        <v>0</v>
      </c>
      <c r="J13" s="36">
        <f>J14+J15</f>
        <v>79666.52</v>
      </c>
      <c r="K13" s="38">
        <f t="shared" si="3"/>
        <v>99.308066655364641</v>
      </c>
      <c r="L13" s="38"/>
    </row>
    <row r="14" spans="2:12" ht="29.25" customHeight="1" x14ac:dyDescent="0.25">
      <c r="B14" s="29"/>
      <c r="C14" s="29"/>
      <c r="D14" s="31"/>
      <c r="E14" s="31">
        <v>6361</v>
      </c>
      <c r="F14" s="32" t="s">
        <v>38</v>
      </c>
      <c r="G14" s="36">
        <v>80221.600000000006</v>
      </c>
      <c r="H14" s="36"/>
      <c r="I14" s="36"/>
      <c r="J14" s="37">
        <v>79666.52</v>
      </c>
      <c r="K14" s="38">
        <f t="shared" si="3"/>
        <v>99.308066655364641</v>
      </c>
      <c r="L14" s="38"/>
    </row>
    <row r="15" spans="2:12" ht="29.25" customHeight="1" x14ac:dyDescent="0.25">
      <c r="B15" s="29"/>
      <c r="C15" s="29"/>
      <c r="D15" s="31"/>
      <c r="E15" s="31">
        <v>6362</v>
      </c>
      <c r="F15" s="32" t="s">
        <v>100</v>
      </c>
      <c r="G15" s="36"/>
      <c r="H15" s="36"/>
      <c r="I15" s="36"/>
      <c r="J15" s="37">
        <v>0</v>
      </c>
      <c r="K15" s="38"/>
      <c r="L15" s="38"/>
    </row>
    <row r="16" spans="2:12" ht="18" customHeight="1" x14ac:dyDescent="0.25">
      <c r="B16" s="29"/>
      <c r="C16" s="29"/>
      <c r="D16" s="29">
        <v>638</v>
      </c>
      <c r="E16" s="29"/>
      <c r="F16" s="30" t="s">
        <v>39</v>
      </c>
      <c r="G16" s="36"/>
      <c r="H16" s="36"/>
      <c r="I16" s="36">
        <f t="shared" ref="I16" si="6">I17</f>
        <v>0</v>
      </c>
      <c r="J16" s="36"/>
      <c r="K16" s="38"/>
      <c r="L16" s="38"/>
    </row>
    <row r="17" spans="1:12" ht="15.75" x14ac:dyDescent="0.25">
      <c r="B17" s="29"/>
      <c r="C17" s="29"/>
      <c r="D17" s="31"/>
      <c r="E17" s="31">
        <v>6381</v>
      </c>
      <c r="F17" s="32" t="s">
        <v>40</v>
      </c>
      <c r="G17" s="36"/>
      <c r="H17" s="36"/>
      <c r="I17" s="36"/>
      <c r="J17" s="37">
        <v>0</v>
      </c>
      <c r="K17" s="38"/>
      <c r="L17" s="38"/>
    </row>
    <row r="18" spans="1:12" ht="31.5" x14ac:dyDescent="0.25">
      <c r="B18" s="29"/>
      <c r="C18" s="29"/>
      <c r="D18" s="31"/>
      <c r="E18" s="31">
        <v>6382</v>
      </c>
      <c r="F18" s="32" t="s">
        <v>101</v>
      </c>
      <c r="G18" s="36"/>
      <c r="H18" s="36"/>
      <c r="I18" s="36"/>
      <c r="J18" s="37">
        <v>0</v>
      </c>
      <c r="K18" s="38"/>
      <c r="L18" s="38"/>
    </row>
    <row r="19" spans="1:12" ht="29.25" customHeight="1" x14ac:dyDescent="0.25">
      <c r="B19" s="29"/>
      <c r="C19" s="29"/>
      <c r="D19" s="29">
        <v>639</v>
      </c>
      <c r="E19" s="29"/>
      <c r="F19" s="30" t="s">
        <v>41</v>
      </c>
      <c r="G19" s="36">
        <f>G20</f>
        <v>557.42999999999995</v>
      </c>
      <c r="H19" s="36"/>
      <c r="I19" s="36">
        <f t="shared" ref="I19:J19" si="7">I20</f>
        <v>0</v>
      </c>
      <c r="J19" s="36">
        <f t="shared" si="7"/>
        <v>4100</v>
      </c>
      <c r="K19" s="38">
        <f t="shared" si="3"/>
        <v>735.51836104981794</v>
      </c>
      <c r="L19" s="38"/>
    </row>
    <row r="20" spans="1:12" ht="29.25" customHeight="1" x14ac:dyDescent="0.25">
      <c r="B20" s="29"/>
      <c r="C20" s="29"/>
      <c r="D20" s="31"/>
      <c r="E20" s="31">
        <v>6391</v>
      </c>
      <c r="F20" s="32" t="s">
        <v>42</v>
      </c>
      <c r="G20" s="36">
        <v>557.42999999999995</v>
      </c>
      <c r="H20" s="36"/>
      <c r="I20" s="36"/>
      <c r="J20" s="37">
        <v>4100</v>
      </c>
      <c r="K20" s="38">
        <f t="shared" si="3"/>
        <v>735.51836104981794</v>
      </c>
      <c r="L20" s="38"/>
    </row>
    <row r="21" spans="1:12" ht="18" customHeight="1" x14ac:dyDescent="0.25">
      <c r="B21" s="33"/>
      <c r="C21" s="46">
        <v>64</v>
      </c>
      <c r="D21" s="46"/>
      <c r="E21" s="46"/>
      <c r="F21" s="50" t="s">
        <v>43</v>
      </c>
      <c r="G21" s="48">
        <f>G22</f>
        <v>5.68</v>
      </c>
      <c r="H21" s="48">
        <v>100</v>
      </c>
      <c r="I21" s="48">
        <f t="shared" ref="I21:J22" si="8">I22</f>
        <v>0</v>
      </c>
      <c r="J21" s="48">
        <f t="shared" si="8"/>
        <v>28.11</v>
      </c>
      <c r="K21" s="49">
        <f t="shared" si="3"/>
        <v>494.8943661971831</v>
      </c>
      <c r="L21" s="49">
        <f t="shared" si="4"/>
        <v>28.110000000000003</v>
      </c>
    </row>
    <row r="22" spans="1:12" ht="18" customHeight="1" x14ac:dyDescent="0.25">
      <c r="B22" s="29"/>
      <c r="C22" s="29"/>
      <c r="D22" s="29">
        <v>641</v>
      </c>
      <c r="E22" s="29"/>
      <c r="F22" s="30" t="s">
        <v>44</v>
      </c>
      <c r="G22" s="36">
        <f>G23</f>
        <v>5.68</v>
      </c>
      <c r="H22" s="36"/>
      <c r="I22" s="36">
        <f t="shared" si="8"/>
        <v>0</v>
      </c>
      <c r="J22" s="36">
        <f t="shared" si="8"/>
        <v>28.11</v>
      </c>
      <c r="K22" s="38">
        <f t="shared" si="3"/>
        <v>494.8943661971831</v>
      </c>
      <c r="L22" s="38"/>
    </row>
    <row r="23" spans="1:12" ht="21.75" customHeight="1" x14ac:dyDescent="0.25">
      <c r="A23" s="34"/>
      <c r="B23" s="31"/>
      <c r="C23" s="31"/>
      <c r="D23" s="31"/>
      <c r="E23" s="31">
        <v>6413</v>
      </c>
      <c r="F23" s="32" t="s">
        <v>45</v>
      </c>
      <c r="G23" s="36">
        <v>5.68</v>
      </c>
      <c r="H23" s="36"/>
      <c r="I23" s="36"/>
      <c r="J23" s="37">
        <v>28.11</v>
      </c>
      <c r="K23" s="38">
        <f t="shared" si="3"/>
        <v>494.8943661971831</v>
      </c>
      <c r="L23" s="38"/>
    </row>
    <row r="24" spans="1:12" ht="29.25" customHeight="1" x14ac:dyDescent="0.25">
      <c r="A24" s="34"/>
      <c r="B24" s="31"/>
      <c r="C24" s="46">
        <v>65</v>
      </c>
      <c r="D24" s="46"/>
      <c r="E24" s="46"/>
      <c r="F24" s="50" t="s">
        <v>46</v>
      </c>
      <c r="G24" s="48">
        <f>G25</f>
        <v>270595.51</v>
      </c>
      <c r="H24" s="48">
        <v>572681.59</v>
      </c>
      <c r="I24" s="48">
        <f t="shared" ref="I24:J25" si="9">I25</f>
        <v>0</v>
      </c>
      <c r="J24" s="48">
        <f t="shared" si="9"/>
        <v>272794.42</v>
      </c>
      <c r="K24" s="49">
        <f t="shared" si="3"/>
        <v>100.81261880509398</v>
      </c>
      <c r="L24" s="49">
        <f t="shared" si="4"/>
        <v>47.634571245777259</v>
      </c>
    </row>
    <row r="25" spans="1:12" ht="18" customHeight="1" x14ac:dyDescent="0.25">
      <c r="A25" s="34"/>
      <c r="B25" s="31"/>
      <c r="C25" s="29"/>
      <c r="D25" s="29">
        <v>652</v>
      </c>
      <c r="E25" s="29"/>
      <c r="F25" s="30" t="s">
        <v>47</v>
      </c>
      <c r="G25" s="36">
        <f>G26</f>
        <v>270595.51</v>
      </c>
      <c r="H25" s="36"/>
      <c r="I25" s="36">
        <f t="shared" si="9"/>
        <v>0</v>
      </c>
      <c r="J25" s="36">
        <f t="shared" si="9"/>
        <v>272794.42</v>
      </c>
      <c r="K25" s="38">
        <f t="shared" si="3"/>
        <v>100.81261880509398</v>
      </c>
      <c r="L25" s="38"/>
    </row>
    <row r="26" spans="1:12" ht="18" customHeight="1" x14ac:dyDescent="0.25">
      <c r="A26" s="34"/>
      <c r="B26" s="31"/>
      <c r="C26" s="29"/>
      <c r="D26" s="31"/>
      <c r="E26" s="31">
        <v>6526</v>
      </c>
      <c r="F26" s="32" t="s">
        <v>48</v>
      </c>
      <c r="G26" s="36">
        <v>270595.51</v>
      </c>
      <c r="H26" s="36"/>
      <c r="I26" s="36"/>
      <c r="J26" s="37">
        <v>272794.42</v>
      </c>
      <c r="K26" s="38">
        <f t="shared" si="3"/>
        <v>100.81261880509398</v>
      </c>
      <c r="L26" s="38"/>
    </row>
    <row r="27" spans="1:12" ht="29.25" customHeight="1" x14ac:dyDescent="0.25">
      <c r="B27" s="33"/>
      <c r="C27" s="46">
        <v>66</v>
      </c>
      <c r="D27" s="46"/>
      <c r="E27" s="46"/>
      <c r="F27" s="47" t="s">
        <v>14</v>
      </c>
      <c r="G27" s="48">
        <f>G28+G31</f>
        <v>16624.72</v>
      </c>
      <c r="H27" s="48">
        <v>21569.9</v>
      </c>
      <c r="I27" s="48">
        <f t="shared" ref="I27:J27" si="10">I28+I31</f>
        <v>0</v>
      </c>
      <c r="J27" s="48">
        <f t="shared" si="10"/>
        <v>12336.529999999999</v>
      </c>
      <c r="K27" s="49">
        <f t="shared" si="3"/>
        <v>74.205941513601417</v>
      </c>
      <c r="L27" s="49">
        <f t="shared" si="4"/>
        <v>57.19326468829248</v>
      </c>
    </row>
    <row r="28" spans="1:12" ht="29.25" customHeight="1" x14ac:dyDescent="0.25">
      <c r="B28" s="29"/>
      <c r="C28" s="33"/>
      <c r="D28" s="29">
        <v>661</v>
      </c>
      <c r="E28" s="31"/>
      <c r="F28" s="28" t="s">
        <v>15</v>
      </c>
      <c r="G28" s="36">
        <f>G29+G30</f>
        <v>11034.720000000001</v>
      </c>
      <c r="H28" s="36"/>
      <c r="I28" s="36">
        <f t="shared" ref="I28:J28" si="11">I29+I30</f>
        <v>0</v>
      </c>
      <c r="J28" s="36">
        <f t="shared" si="11"/>
        <v>12066.63</v>
      </c>
      <c r="K28" s="38">
        <f t="shared" si="3"/>
        <v>109.35148331810865</v>
      </c>
      <c r="L28" s="38"/>
    </row>
    <row r="29" spans="1:12" ht="18" customHeight="1" x14ac:dyDescent="0.25">
      <c r="B29" s="29"/>
      <c r="C29" s="33"/>
      <c r="D29" s="31"/>
      <c r="E29" s="31">
        <v>6614</v>
      </c>
      <c r="F29" s="35" t="s">
        <v>16</v>
      </c>
      <c r="G29" s="36">
        <v>10477.52</v>
      </c>
      <c r="H29" s="36"/>
      <c r="I29" s="36"/>
      <c r="J29" s="37">
        <v>11230.83</v>
      </c>
      <c r="K29" s="38">
        <f t="shared" si="3"/>
        <v>107.18977391596485</v>
      </c>
      <c r="L29" s="38"/>
    </row>
    <row r="30" spans="1:12" ht="18" customHeight="1" x14ac:dyDescent="0.25">
      <c r="B30" s="29"/>
      <c r="C30" s="29"/>
      <c r="D30" s="31"/>
      <c r="E30" s="31">
        <v>6615</v>
      </c>
      <c r="F30" s="35" t="s">
        <v>49</v>
      </c>
      <c r="G30" s="36">
        <v>557.20000000000005</v>
      </c>
      <c r="H30" s="36"/>
      <c r="I30" s="36"/>
      <c r="J30" s="37">
        <v>835.8</v>
      </c>
      <c r="K30" s="38">
        <f t="shared" si="3"/>
        <v>149.99999999999997</v>
      </c>
      <c r="L30" s="38"/>
    </row>
    <row r="31" spans="1:12" ht="29.25" customHeight="1" x14ac:dyDescent="0.25">
      <c r="B31" s="29"/>
      <c r="C31" s="29"/>
      <c r="D31" s="29">
        <v>663</v>
      </c>
      <c r="E31" s="31"/>
      <c r="F31" s="28" t="s">
        <v>50</v>
      </c>
      <c r="G31" s="36">
        <f>G32+G33</f>
        <v>5590</v>
      </c>
      <c r="H31" s="36"/>
      <c r="I31" s="36">
        <f t="shared" ref="I31:J31" si="12">I32</f>
        <v>0</v>
      </c>
      <c r="J31" s="36">
        <f t="shared" si="12"/>
        <v>269.89999999999998</v>
      </c>
      <c r="K31" s="38">
        <f t="shared" si="3"/>
        <v>4.8282647584973164</v>
      </c>
      <c r="L31" s="38"/>
    </row>
    <row r="32" spans="1:12" ht="18" customHeight="1" x14ac:dyDescent="0.25">
      <c r="B32" s="29"/>
      <c r="C32" s="29"/>
      <c r="D32" s="31"/>
      <c r="E32" s="31">
        <v>6631</v>
      </c>
      <c r="F32" s="35" t="s">
        <v>51</v>
      </c>
      <c r="G32" s="36">
        <v>5590</v>
      </c>
      <c r="H32" s="36"/>
      <c r="I32" s="36"/>
      <c r="J32" s="37">
        <v>269.89999999999998</v>
      </c>
      <c r="K32" s="38">
        <f t="shared" si="3"/>
        <v>4.8282647584973164</v>
      </c>
      <c r="L32" s="38"/>
    </row>
    <row r="33" spans="2:12" ht="18" customHeight="1" x14ac:dyDescent="0.25">
      <c r="B33" s="29"/>
      <c r="C33" s="29"/>
      <c r="D33" s="31"/>
      <c r="E33" s="31">
        <v>6632</v>
      </c>
      <c r="F33" s="35" t="s">
        <v>99</v>
      </c>
      <c r="G33" s="36"/>
      <c r="H33" s="36"/>
      <c r="I33" s="36"/>
      <c r="J33" s="37"/>
      <c r="K33" s="38"/>
      <c r="L33" s="38"/>
    </row>
    <row r="34" spans="2:12" ht="29.25" customHeight="1" x14ac:dyDescent="0.25">
      <c r="B34" s="29"/>
      <c r="C34" s="46">
        <v>67</v>
      </c>
      <c r="D34" s="46"/>
      <c r="E34" s="46"/>
      <c r="F34" s="47" t="s">
        <v>52</v>
      </c>
      <c r="G34" s="48">
        <f>G35</f>
        <v>906382.31</v>
      </c>
      <c r="H34" s="48">
        <v>2288946.83</v>
      </c>
      <c r="I34" s="48">
        <f t="shared" ref="I34:J34" si="13">I35</f>
        <v>0</v>
      </c>
      <c r="J34" s="48">
        <f t="shared" si="13"/>
        <v>1037300</v>
      </c>
      <c r="K34" s="49">
        <f t="shared" si="3"/>
        <v>114.44398114963209</v>
      </c>
      <c r="L34" s="49">
        <f t="shared" si="4"/>
        <v>45.317784860909157</v>
      </c>
    </row>
    <row r="35" spans="2:12" ht="29.25" customHeight="1" x14ac:dyDescent="0.25">
      <c r="B35" s="29"/>
      <c r="C35" s="29"/>
      <c r="D35" s="29">
        <v>671</v>
      </c>
      <c r="E35" s="29"/>
      <c r="F35" s="28" t="s">
        <v>53</v>
      </c>
      <c r="G35" s="36">
        <f>G36+G37</f>
        <v>906382.31</v>
      </c>
      <c r="H35" s="36"/>
      <c r="I35" s="36">
        <f t="shared" ref="I35:J35" si="14">I36+I37</f>
        <v>0</v>
      </c>
      <c r="J35" s="36">
        <f t="shared" si="14"/>
        <v>1037300</v>
      </c>
      <c r="K35" s="38">
        <f t="shared" si="3"/>
        <v>114.44398114963209</v>
      </c>
      <c r="L35" s="38"/>
    </row>
    <row r="36" spans="2:12" ht="29.25" customHeight="1" x14ac:dyDescent="0.25">
      <c r="B36" s="29"/>
      <c r="C36" s="29"/>
      <c r="D36" s="29"/>
      <c r="E36" s="31">
        <v>6711</v>
      </c>
      <c r="F36" s="35" t="s">
        <v>54</v>
      </c>
      <c r="G36" s="36">
        <v>906382.31</v>
      </c>
      <c r="H36" s="36"/>
      <c r="I36" s="36"/>
      <c r="J36" s="36">
        <v>1037300</v>
      </c>
      <c r="K36" s="38">
        <f t="shared" si="3"/>
        <v>114.44398114963209</v>
      </c>
      <c r="L36" s="38"/>
    </row>
    <row r="37" spans="2:12" ht="29.25" customHeight="1" x14ac:dyDescent="0.25">
      <c r="B37" s="29"/>
      <c r="C37" s="29"/>
      <c r="D37" s="31"/>
      <c r="E37" s="31">
        <v>6712</v>
      </c>
      <c r="F37" s="35" t="s">
        <v>98</v>
      </c>
      <c r="G37" s="36"/>
      <c r="H37" s="36"/>
      <c r="I37" s="36"/>
      <c r="J37" s="37"/>
      <c r="K37" s="38"/>
      <c r="L37" s="38"/>
    </row>
    <row r="38" spans="2:12" ht="15.75" customHeight="1" x14ac:dyDescent="0.25"/>
    <row r="39" spans="2:12" ht="15.75" customHeight="1" x14ac:dyDescent="0.25">
      <c r="E39" s="133" t="s">
        <v>119</v>
      </c>
      <c r="F39" s="133"/>
      <c r="G39" s="133"/>
      <c r="H39" s="133"/>
      <c r="I39" s="133"/>
      <c r="J39" s="133"/>
      <c r="K39" s="133"/>
      <c r="L39" s="133"/>
    </row>
    <row r="40" spans="2:12" ht="41.25" customHeight="1" x14ac:dyDescent="0.25">
      <c r="B40" s="140" t="s">
        <v>124</v>
      </c>
      <c r="C40" s="140"/>
      <c r="D40" s="140"/>
      <c r="E40" s="140"/>
      <c r="F40" s="81" t="s">
        <v>125</v>
      </c>
      <c r="G40" s="82" t="s">
        <v>138</v>
      </c>
      <c r="H40" s="82" t="s">
        <v>133</v>
      </c>
      <c r="I40" s="83"/>
      <c r="J40" s="82" t="s">
        <v>134</v>
      </c>
      <c r="K40" s="81" t="s">
        <v>10</v>
      </c>
      <c r="L40" s="81" t="s">
        <v>10</v>
      </c>
    </row>
    <row r="41" spans="2:12" s="84" customFormat="1" ht="15.75" customHeight="1" x14ac:dyDescent="0.25">
      <c r="B41" s="141">
        <v>1</v>
      </c>
      <c r="C41" s="141"/>
      <c r="D41" s="141"/>
      <c r="E41" s="141"/>
      <c r="F41" s="141"/>
      <c r="G41" s="80">
        <v>2</v>
      </c>
      <c r="H41" s="80">
        <v>3</v>
      </c>
      <c r="I41" s="85"/>
      <c r="J41" s="80">
        <v>4</v>
      </c>
      <c r="K41" s="80" t="s">
        <v>95</v>
      </c>
      <c r="L41" s="80" t="s">
        <v>96</v>
      </c>
    </row>
    <row r="42" spans="2:12" ht="15.75" customHeight="1" x14ac:dyDescent="0.25">
      <c r="B42" s="142">
        <v>92</v>
      </c>
      <c r="C42" s="142"/>
      <c r="D42" s="142"/>
      <c r="E42" s="142"/>
      <c r="F42" s="86" t="s">
        <v>126</v>
      </c>
      <c r="G42" s="94">
        <f>G43</f>
        <v>9551.8700000000008</v>
      </c>
      <c r="H42" s="94">
        <v>1000</v>
      </c>
      <c r="I42" s="94">
        <f t="shared" ref="I42:J43" si="15">I43</f>
        <v>0</v>
      </c>
      <c r="J42" s="94">
        <f t="shared" si="15"/>
        <v>1000</v>
      </c>
      <c r="K42" s="89">
        <f>J42/G42*100</f>
        <v>10.469154207500729</v>
      </c>
      <c r="L42" s="89">
        <f>J42/H42*100</f>
        <v>100</v>
      </c>
    </row>
    <row r="43" spans="2:12" ht="15.75" customHeight="1" x14ac:dyDescent="0.25">
      <c r="B43" s="143">
        <v>922</v>
      </c>
      <c r="C43" s="143"/>
      <c r="D43" s="143"/>
      <c r="E43" s="143"/>
      <c r="F43" s="87" t="s">
        <v>122</v>
      </c>
      <c r="G43" s="93">
        <f>G44</f>
        <v>9551.8700000000008</v>
      </c>
      <c r="H43" s="93"/>
      <c r="I43" s="93">
        <f t="shared" si="15"/>
        <v>0</v>
      </c>
      <c r="J43" s="93">
        <f t="shared" si="15"/>
        <v>1000</v>
      </c>
      <c r="K43" s="91">
        <f t="shared" ref="K43:K45" si="16">J43/G43*100</f>
        <v>10.469154207500729</v>
      </c>
      <c r="L43" s="91"/>
    </row>
    <row r="44" spans="2:12" ht="15.75" customHeight="1" x14ac:dyDescent="0.25">
      <c r="B44" s="134">
        <v>9221</v>
      </c>
      <c r="C44" s="134"/>
      <c r="D44" s="134"/>
      <c r="E44" s="134"/>
      <c r="F44" s="88" t="s">
        <v>123</v>
      </c>
      <c r="G44" s="92">
        <v>9551.8700000000008</v>
      </c>
      <c r="H44" s="92"/>
      <c r="I44" s="95"/>
      <c r="J44" s="92">
        <v>1000</v>
      </c>
      <c r="K44" s="90">
        <f t="shared" si="16"/>
        <v>10.469154207500729</v>
      </c>
      <c r="L44" s="90"/>
    </row>
    <row r="45" spans="2:12" s="25" customFormat="1" ht="15.75" customHeight="1" x14ac:dyDescent="0.25">
      <c r="B45" s="136" t="s">
        <v>127</v>
      </c>
      <c r="C45" s="137"/>
      <c r="D45" s="137"/>
      <c r="E45" s="137"/>
      <c r="F45" s="138"/>
      <c r="G45" s="94">
        <f>G10+G42</f>
        <v>1283939.1200000001</v>
      </c>
      <c r="H45" s="94">
        <f t="shared" ref="H45:J45" si="17">H10+H42</f>
        <v>3077865.47</v>
      </c>
      <c r="I45" s="94">
        <f t="shared" si="17"/>
        <v>0</v>
      </c>
      <c r="J45" s="94">
        <f t="shared" si="17"/>
        <v>1407225.58</v>
      </c>
      <c r="K45" s="89">
        <f t="shared" si="16"/>
        <v>109.60220450327893</v>
      </c>
      <c r="L45" s="89">
        <f t="shared" ref="L45" si="18">J45/H45*100</f>
        <v>45.720828077648243</v>
      </c>
    </row>
    <row r="46" spans="2:12" ht="15.75" customHeight="1" x14ac:dyDescent="0.25">
      <c r="B46" s="135"/>
      <c r="C46" s="135"/>
      <c r="D46" s="135"/>
      <c r="E46" s="135"/>
      <c r="F46" s="61"/>
      <c r="G46" s="61"/>
      <c r="H46" s="61"/>
      <c r="I46" s="79"/>
      <c r="J46" s="61"/>
      <c r="K46" s="61"/>
      <c r="L46" s="61"/>
    </row>
    <row r="47" spans="2:12" ht="15.75" customHeight="1" x14ac:dyDescent="0.25"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</row>
    <row r="48" spans="2:12" ht="15.75" customHeight="1" x14ac:dyDescent="0.25"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</row>
    <row r="49" spans="2:12" ht="15.75" customHeight="1" x14ac:dyDescent="0.25">
      <c r="B49" s="119" t="s">
        <v>36</v>
      </c>
      <c r="C49" s="119"/>
      <c r="D49" s="119"/>
      <c r="E49" s="119"/>
      <c r="F49" s="119"/>
      <c r="G49" s="119"/>
      <c r="H49" s="119"/>
      <c r="I49" s="119"/>
      <c r="J49" s="119"/>
      <c r="K49" s="119"/>
      <c r="L49" s="119"/>
    </row>
    <row r="50" spans="2:12" ht="18.75" customHeight="1" x14ac:dyDescent="0.25">
      <c r="B50" s="119" t="s">
        <v>11</v>
      </c>
      <c r="C50" s="119"/>
      <c r="D50" s="119"/>
      <c r="E50" s="119"/>
      <c r="F50" s="119"/>
      <c r="G50" s="119"/>
      <c r="H50" s="119"/>
      <c r="I50" s="119"/>
      <c r="J50" s="119"/>
      <c r="K50" s="119"/>
      <c r="L50" s="119"/>
    </row>
    <row r="51" spans="2:12" ht="12" customHeight="1" x14ac:dyDescent="0.25"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</row>
    <row r="52" spans="2:12" ht="42.75" customHeight="1" x14ac:dyDescent="0.25">
      <c r="B52" s="130"/>
      <c r="C52" s="131"/>
      <c r="D52" s="131"/>
      <c r="E52" s="131"/>
      <c r="F52" s="132"/>
      <c r="G52" s="26" t="s">
        <v>132</v>
      </c>
      <c r="H52" s="26" t="s">
        <v>137</v>
      </c>
      <c r="I52" s="26" t="s">
        <v>28</v>
      </c>
      <c r="J52" s="26" t="s">
        <v>134</v>
      </c>
      <c r="K52" s="26" t="s">
        <v>10</v>
      </c>
      <c r="L52" s="26" t="s">
        <v>29</v>
      </c>
    </row>
    <row r="53" spans="2:12" ht="12.75" customHeight="1" x14ac:dyDescent="0.25">
      <c r="B53" s="130">
        <v>1</v>
      </c>
      <c r="C53" s="131"/>
      <c r="D53" s="131"/>
      <c r="E53" s="131"/>
      <c r="F53" s="132"/>
      <c r="G53" s="26">
        <v>2</v>
      </c>
      <c r="H53" s="26">
        <v>3</v>
      </c>
      <c r="I53" s="26">
        <v>4</v>
      </c>
      <c r="J53" s="26">
        <v>4</v>
      </c>
      <c r="K53" s="26" t="s">
        <v>95</v>
      </c>
      <c r="L53" s="26" t="s">
        <v>96</v>
      </c>
    </row>
    <row r="54" spans="2:12" ht="18" customHeight="1" x14ac:dyDescent="0.25">
      <c r="B54" s="27"/>
      <c r="C54" s="27"/>
      <c r="D54" s="27"/>
      <c r="E54" s="27"/>
      <c r="F54" s="27" t="s">
        <v>7</v>
      </c>
      <c r="G54" s="39">
        <f>G55+G96</f>
        <v>1232986.3999999999</v>
      </c>
      <c r="H54" s="39">
        <f>H55+H96</f>
        <v>3061932.23</v>
      </c>
      <c r="I54" s="39">
        <f>I55+I96</f>
        <v>0</v>
      </c>
      <c r="J54" s="39">
        <f>J55+J96</f>
        <v>1393676.7500000002</v>
      </c>
      <c r="K54" s="40">
        <f>J54/G54*100</f>
        <v>113.03261333620551</v>
      </c>
      <c r="L54" s="40">
        <f>J54/H54*100</f>
        <v>45.516250697684455</v>
      </c>
    </row>
    <row r="55" spans="2:12" ht="18" customHeight="1" x14ac:dyDescent="0.25">
      <c r="B55" s="42">
        <v>3</v>
      </c>
      <c r="C55" s="42"/>
      <c r="D55" s="42"/>
      <c r="E55" s="42"/>
      <c r="F55" s="42" t="s">
        <v>3</v>
      </c>
      <c r="G55" s="16">
        <f>G56+G63+G92</f>
        <v>1216525.74</v>
      </c>
      <c r="H55" s="16">
        <f>H56+H63+H92</f>
        <v>3021762.33</v>
      </c>
      <c r="I55" s="16">
        <f>I56+I63+I92</f>
        <v>0</v>
      </c>
      <c r="J55" s="16">
        <f>J56+J63+J92</f>
        <v>1380447.6600000001</v>
      </c>
      <c r="K55" s="45">
        <f t="shared" ref="K55:K102" si="19">J55/G55*100</f>
        <v>113.47459528476563</v>
      </c>
      <c r="L55" s="45">
        <f t="shared" ref="L55:L97" si="20">J55/H55*100</f>
        <v>45.683528657927248</v>
      </c>
    </row>
    <row r="56" spans="2:12" ht="18" customHeight="1" x14ac:dyDescent="0.25">
      <c r="B56" s="27"/>
      <c r="C56" s="47">
        <v>31</v>
      </c>
      <c r="D56" s="47"/>
      <c r="E56" s="47"/>
      <c r="F56" s="47" t="s">
        <v>4</v>
      </c>
      <c r="G56" s="48">
        <f>G57+G59+G61</f>
        <v>977861.97</v>
      </c>
      <c r="H56" s="48">
        <v>2488708.0299999998</v>
      </c>
      <c r="I56" s="48">
        <f t="shared" ref="I56:J56" si="21">I57+I59+I61</f>
        <v>0</v>
      </c>
      <c r="J56" s="48">
        <f t="shared" si="21"/>
        <v>1141528.72</v>
      </c>
      <c r="K56" s="49">
        <f t="shared" si="19"/>
        <v>116.73720371802577</v>
      </c>
      <c r="L56" s="49">
        <f t="shared" si="20"/>
        <v>45.868326305838295</v>
      </c>
    </row>
    <row r="57" spans="2:12" ht="15.75" x14ac:dyDescent="0.25">
      <c r="B57" s="29"/>
      <c r="C57" s="29"/>
      <c r="D57" s="29">
        <v>311</v>
      </c>
      <c r="E57" s="29"/>
      <c r="F57" s="29" t="s">
        <v>17</v>
      </c>
      <c r="G57" s="36">
        <f>G58</f>
        <v>787256.63</v>
      </c>
      <c r="H57" s="36"/>
      <c r="I57" s="36">
        <f t="shared" ref="I57:J57" si="22">I58</f>
        <v>0</v>
      </c>
      <c r="J57" s="36">
        <f t="shared" si="22"/>
        <v>907175.85</v>
      </c>
      <c r="K57" s="38">
        <f t="shared" si="19"/>
        <v>115.23254494535028</v>
      </c>
      <c r="L57" s="38"/>
    </row>
    <row r="58" spans="2:12" s="34" customFormat="1" ht="18" customHeight="1" x14ac:dyDescent="0.25">
      <c r="B58" s="31"/>
      <c r="C58" s="31"/>
      <c r="D58" s="31"/>
      <c r="E58" s="31">
        <v>3111</v>
      </c>
      <c r="F58" s="31" t="s">
        <v>18</v>
      </c>
      <c r="G58" s="71">
        <v>787256.63</v>
      </c>
      <c r="H58" s="71"/>
      <c r="I58" s="71"/>
      <c r="J58" s="72">
        <v>907175.85</v>
      </c>
      <c r="K58" s="73">
        <f t="shared" si="19"/>
        <v>115.23254494535028</v>
      </c>
      <c r="L58" s="73"/>
    </row>
    <row r="59" spans="2:12" ht="18" customHeight="1" x14ac:dyDescent="0.25">
      <c r="B59" s="29"/>
      <c r="C59" s="29"/>
      <c r="D59" s="29">
        <v>312</v>
      </c>
      <c r="E59" s="29"/>
      <c r="F59" s="29" t="s">
        <v>55</v>
      </c>
      <c r="G59" s="36">
        <f>G60</f>
        <v>61337.66</v>
      </c>
      <c r="H59" s="36"/>
      <c r="I59" s="36">
        <f t="shared" ref="I59:J59" si="23">I60</f>
        <v>0</v>
      </c>
      <c r="J59" s="36">
        <f t="shared" si="23"/>
        <v>86154.9</v>
      </c>
      <c r="K59" s="38">
        <f t="shared" si="19"/>
        <v>140.46003711259931</v>
      </c>
      <c r="L59" s="38"/>
    </row>
    <row r="60" spans="2:12" s="34" customFormat="1" ht="18" customHeight="1" x14ac:dyDescent="0.25">
      <c r="B60" s="31"/>
      <c r="C60" s="31"/>
      <c r="D60" s="31"/>
      <c r="E60" s="31">
        <v>3121</v>
      </c>
      <c r="F60" s="31" t="s">
        <v>55</v>
      </c>
      <c r="G60" s="71">
        <v>61337.66</v>
      </c>
      <c r="H60" s="71"/>
      <c r="I60" s="71"/>
      <c r="J60" s="72">
        <v>86154.9</v>
      </c>
      <c r="K60" s="73">
        <f t="shared" si="19"/>
        <v>140.46003711259931</v>
      </c>
      <c r="L60" s="73"/>
    </row>
    <row r="61" spans="2:12" ht="18" customHeight="1" x14ac:dyDescent="0.25">
      <c r="B61" s="29"/>
      <c r="C61" s="29"/>
      <c r="D61" s="29">
        <v>313</v>
      </c>
      <c r="E61" s="29"/>
      <c r="F61" s="29" t="s">
        <v>56</v>
      </c>
      <c r="G61" s="36">
        <f>G62</f>
        <v>129267.68</v>
      </c>
      <c r="H61" s="36"/>
      <c r="I61" s="36">
        <f t="shared" ref="I61:J61" si="24">I62</f>
        <v>0</v>
      </c>
      <c r="J61" s="36">
        <f t="shared" si="24"/>
        <v>148197.97</v>
      </c>
      <c r="K61" s="38">
        <f t="shared" si="19"/>
        <v>114.64425601202095</v>
      </c>
      <c r="L61" s="38"/>
    </row>
    <row r="62" spans="2:12" s="34" customFormat="1" ht="18" customHeight="1" x14ac:dyDescent="0.25">
      <c r="B62" s="31"/>
      <c r="C62" s="31"/>
      <c r="D62" s="31"/>
      <c r="E62" s="31">
        <v>3132</v>
      </c>
      <c r="F62" s="31" t="s">
        <v>57</v>
      </c>
      <c r="G62" s="71">
        <v>129267.68</v>
      </c>
      <c r="H62" s="71"/>
      <c r="I62" s="71"/>
      <c r="J62" s="72">
        <v>148197.97</v>
      </c>
      <c r="K62" s="73">
        <f t="shared" si="19"/>
        <v>114.64425601202095</v>
      </c>
      <c r="L62" s="73"/>
    </row>
    <row r="63" spans="2:12" ht="18" customHeight="1" x14ac:dyDescent="0.25">
      <c r="B63" s="29"/>
      <c r="C63" s="46">
        <v>32</v>
      </c>
      <c r="D63" s="46"/>
      <c r="E63" s="46"/>
      <c r="F63" s="46" t="s">
        <v>9</v>
      </c>
      <c r="G63" s="48">
        <f>G64+G69+G76+G86</f>
        <v>236754.82000000004</v>
      </c>
      <c r="H63" s="48">
        <v>528854.30000000005</v>
      </c>
      <c r="I63" s="48">
        <f t="shared" ref="I63:J63" si="25">I64+I69+I76+I86</f>
        <v>0</v>
      </c>
      <c r="J63" s="48">
        <f t="shared" si="25"/>
        <v>236806.35</v>
      </c>
      <c r="K63" s="49">
        <f t="shared" si="19"/>
        <v>100.02176513238462</v>
      </c>
      <c r="L63" s="49">
        <f t="shared" si="20"/>
        <v>44.777238267704355</v>
      </c>
    </row>
    <row r="64" spans="2:12" ht="18" customHeight="1" x14ac:dyDescent="0.25">
      <c r="B64" s="29"/>
      <c r="C64" s="29"/>
      <c r="D64" s="29">
        <v>321</v>
      </c>
      <c r="E64" s="29"/>
      <c r="F64" s="29" t="s">
        <v>19</v>
      </c>
      <c r="G64" s="36">
        <f>SUM(G65:G68)</f>
        <v>59678.180000000008</v>
      </c>
      <c r="H64" s="36"/>
      <c r="I64" s="36">
        <f t="shared" ref="I64:J64" si="26">SUM(I65:I68)</f>
        <v>0</v>
      </c>
      <c r="J64" s="36">
        <f t="shared" si="26"/>
        <v>61788.78</v>
      </c>
      <c r="K64" s="38">
        <f t="shared" si="19"/>
        <v>103.53663600330974</v>
      </c>
      <c r="L64" s="38"/>
    </row>
    <row r="65" spans="2:12" s="34" customFormat="1" ht="18" customHeight="1" x14ac:dyDescent="0.25">
      <c r="B65" s="31"/>
      <c r="C65" s="76"/>
      <c r="D65" s="31"/>
      <c r="E65" s="31">
        <v>3211</v>
      </c>
      <c r="F65" s="32" t="s">
        <v>20</v>
      </c>
      <c r="G65" s="71">
        <v>3429.37</v>
      </c>
      <c r="H65" s="71"/>
      <c r="I65" s="71"/>
      <c r="J65" s="72">
        <v>981.5</v>
      </c>
      <c r="K65" s="73">
        <f t="shared" si="19"/>
        <v>28.620417161169549</v>
      </c>
      <c r="L65" s="73"/>
    </row>
    <row r="66" spans="2:12" s="34" customFormat="1" ht="18" customHeight="1" x14ac:dyDescent="0.25">
      <c r="B66" s="31"/>
      <c r="C66" s="76"/>
      <c r="D66" s="31"/>
      <c r="E66" s="31">
        <v>3212</v>
      </c>
      <c r="F66" s="31" t="s">
        <v>58</v>
      </c>
      <c r="G66" s="71">
        <v>52027.8</v>
      </c>
      <c r="H66" s="71"/>
      <c r="I66" s="71"/>
      <c r="J66" s="72">
        <v>55724.800000000003</v>
      </c>
      <c r="K66" s="73">
        <f t="shared" si="19"/>
        <v>107.10581650579114</v>
      </c>
      <c r="L66" s="73"/>
    </row>
    <row r="67" spans="2:12" s="34" customFormat="1" ht="18" customHeight="1" x14ac:dyDescent="0.25">
      <c r="B67" s="31"/>
      <c r="C67" s="31"/>
      <c r="D67" s="31"/>
      <c r="E67" s="31">
        <v>3213</v>
      </c>
      <c r="F67" s="31" t="s">
        <v>59</v>
      </c>
      <c r="G67" s="71">
        <v>3242.59</v>
      </c>
      <c r="H67" s="71"/>
      <c r="I67" s="71"/>
      <c r="J67" s="72">
        <v>3518.77</v>
      </c>
      <c r="K67" s="73">
        <f t="shared" si="19"/>
        <v>108.51726551922999</v>
      </c>
      <c r="L67" s="73"/>
    </row>
    <row r="68" spans="2:12" s="34" customFormat="1" ht="18" customHeight="1" x14ac:dyDescent="0.25">
      <c r="B68" s="31"/>
      <c r="C68" s="31"/>
      <c r="D68" s="31"/>
      <c r="E68" s="31">
        <v>3214</v>
      </c>
      <c r="F68" s="31" t="s">
        <v>60</v>
      </c>
      <c r="G68" s="71">
        <v>978.42</v>
      </c>
      <c r="H68" s="71"/>
      <c r="I68" s="71"/>
      <c r="J68" s="72">
        <v>1563.71</v>
      </c>
      <c r="K68" s="73">
        <f t="shared" si="19"/>
        <v>159.81991373847632</v>
      </c>
      <c r="L68" s="73"/>
    </row>
    <row r="69" spans="2:12" s="25" customFormat="1" ht="15.75" x14ac:dyDescent="0.25">
      <c r="B69" s="29"/>
      <c r="C69" s="29"/>
      <c r="D69" s="29">
        <v>322</v>
      </c>
      <c r="E69" s="29"/>
      <c r="F69" s="29" t="s">
        <v>61</v>
      </c>
      <c r="G69" s="36">
        <f>SUM(G70:G75)</f>
        <v>140779.85</v>
      </c>
      <c r="H69" s="36"/>
      <c r="I69" s="36">
        <f t="shared" ref="I69:J69" si="27">SUM(I70:I75)</f>
        <v>0</v>
      </c>
      <c r="J69" s="36">
        <f t="shared" si="27"/>
        <v>136666.97</v>
      </c>
      <c r="K69" s="38">
        <f t="shared" si="19"/>
        <v>97.078502356693804</v>
      </c>
      <c r="L69" s="38"/>
    </row>
    <row r="70" spans="2:12" s="34" customFormat="1" ht="18" customHeight="1" x14ac:dyDescent="0.25">
      <c r="B70" s="31"/>
      <c r="C70" s="31"/>
      <c r="D70" s="31"/>
      <c r="E70" s="31">
        <v>3221</v>
      </c>
      <c r="F70" s="31" t="s">
        <v>62</v>
      </c>
      <c r="G70" s="77">
        <v>16479.95</v>
      </c>
      <c r="H70" s="71"/>
      <c r="I70" s="71"/>
      <c r="J70" s="72">
        <v>16814.669999999998</v>
      </c>
      <c r="K70" s="73">
        <f t="shared" si="19"/>
        <v>102.03107412340448</v>
      </c>
      <c r="L70" s="73"/>
    </row>
    <row r="71" spans="2:12" s="34" customFormat="1" ht="18" customHeight="1" x14ac:dyDescent="0.25">
      <c r="B71" s="31"/>
      <c r="C71" s="31"/>
      <c r="D71" s="31"/>
      <c r="E71" s="31">
        <v>3222</v>
      </c>
      <c r="F71" s="31" t="s">
        <v>63</v>
      </c>
      <c r="G71" s="71">
        <v>70481.240000000005</v>
      </c>
      <c r="H71" s="71"/>
      <c r="I71" s="71"/>
      <c r="J71" s="72">
        <v>75791.38</v>
      </c>
      <c r="K71" s="73">
        <f t="shared" si="19"/>
        <v>107.53411829871324</v>
      </c>
      <c r="L71" s="73"/>
    </row>
    <row r="72" spans="2:12" s="34" customFormat="1" ht="18" customHeight="1" x14ac:dyDescent="0.25">
      <c r="B72" s="31"/>
      <c r="C72" s="31"/>
      <c r="D72" s="31"/>
      <c r="E72" s="31">
        <v>3223</v>
      </c>
      <c r="F72" s="31" t="s">
        <v>64</v>
      </c>
      <c r="G72" s="71">
        <v>43381.4</v>
      </c>
      <c r="H72" s="71"/>
      <c r="I72" s="71"/>
      <c r="J72" s="72">
        <v>35172.07</v>
      </c>
      <c r="K72" s="73">
        <f t="shared" si="19"/>
        <v>81.07638296597159</v>
      </c>
      <c r="L72" s="73"/>
    </row>
    <row r="73" spans="2:12" s="34" customFormat="1" ht="18" customHeight="1" x14ac:dyDescent="0.25">
      <c r="B73" s="31"/>
      <c r="C73" s="31"/>
      <c r="D73" s="31"/>
      <c r="E73" s="31">
        <v>3224</v>
      </c>
      <c r="F73" s="31" t="s">
        <v>66</v>
      </c>
      <c r="G73" s="71">
        <v>3009.23</v>
      </c>
      <c r="H73" s="71"/>
      <c r="I73" s="71"/>
      <c r="J73" s="72">
        <v>2467.8000000000002</v>
      </c>
      <c r="K73" s="73">
        <f t="shared" si="19"/>
        <v>82.007689674767306</v>
      </c>
      <c r="L73" s="73"/>
    </row>
    <row r="74" spans="2:12" s="34" customFormat="1" ht="18" customHeight="1" x14ac:dyDescent="0.25">
      <c r="B74" s="31"/>
      <c r="C74" s="31"/>
      <c r="D74" s="31"/>
      <c r="E74" s="31">
        <v>3225</v>
      </c>
      <c r="F74" s="31" t="s">
        <v>65</v>
      </c>
      <c r="G74" s="71">
        <v>7401.03</v>
      </c>
      <c r="H74" s="71"/>
      <c r="I74" s="71"/>
      <c r="J74" s="72">
        <v>3101.12</v>
      </c>
      <c r="K74" s="73">
        <f t="shared" si="19"/>
        <v>41.901194833692067</v>
      </c>
      <c r="L74" s="73"/>
    </row>
    <row r="75" spans="2:12" s="34" customFormat="1" ht="18" customHeight="1" x14ac:dyDescent="0.25">
      <c r="B75" s="31"/>
      <c r="C75" s="31"/>
      <c r="D75" s="31"/>
      <c r="E75" s="31">
        <v>3227</v>
      </c>
      <c r="F75" s="31" t="s">
        <v>67</v>
      </c>
      <c r="G75" s="71">
        <v>27</v>
      </c>
      <c r="H75" s="71"/>
      <c r="I75" s="71"/>
      <c r="J75" s="72">
        <v>3319.93</v>
      </c>
      <c r="K75" s="73">
        <f t="shared" si="19"/>
        <v>12296.037037037036</v>
      </c>
      <c r="L75" s="73"/>
    </row>
    <row r="76" spans="2:12" ht="18" customHeight="1" x14ac:dyDescent="0.25">
      <c r="B76" s="29"/>
      <c r="C76" s="29"/>
      <c r="D76" s="29">
        <v>323</v>
      </c>
      <c r="E76" s="29"/>
      <c r="F76" s="29" t="s">
        <v>68</v>
      </c>
      <c r="G76" s="36">
        <f>SUM(G77:G85)</f>
        <v>31182.370000000003</v>
      </c>
      <c r="H76" s="36"/>
      <c r="I76" s="36">
        <f t="shared" ref="I76:J76" si="28">SUM(I77:I85)</f>
        <v>0</v>
      </c>
      <c r="J76" s="36">
        <f t="shared" si="28"/>
        <v>33025.149999999994</v>
      </c>
      <c r="K76" s="38">
        <f t="shared" si="19"/>
        <v>105.90968550498243</v>
      </c>
      <c r="L76" s="38"/>
    </row>
    <row r="77" spans="2:12" s="34" customFormat="1" ht="18" customHeight="1" x14ac:dyDescent="0.25">
      <c r="B77" s="31"/>
      <c r="C77" s="31"/>
      <c r="D77" s="31"/>
      <c r="E77" s="31">
        <v>3231</v>
      </c>
      <c r="F77" s="31" t="s">
        <v>69</v>
      </c>
      <c r="G77" s="71">
        <v>3232.71</v>
      </c>
      <c r="H77" s="71"/>
      <c r="I77" s="71"/>
      <c r="J77" s="72">
        <v>4410.87</v>
      </c>
      <c r="K77" s="73">
        <f t="shared" si="19"/>
        <v>136.44496413226054</v>
      </c>
      <c r="L77" s="73"/>
    </row>
    <row r="78" spans="2:12" s="34" customFormat="1" ht="18" customHeight="1" x14ac:dyDescent="0.25">
      <c r="B78" s="31"/>
      <c r="C78" s="31"/>
      <c r="D78" s="31"/>
      <c r="E78" s="31">
        <v>3232</v>
      </c>
      <c r="F78" s="31" t="s">
        <v>70</v>
      </c>
      <c r="G78" s="77">
        <v>10398.98</v>
      </c>
      <c r="H78" s="71"/>
      <c r="I78" s="71"/>
      <c r="J78" s="72">
        <v>5696.38</v>
      </c>
      <c r="K78" s="73">
        <f t="shared" si="19"/>
        <v>54.778257098292336</v>
      </c>
      <c r="L78" s="73"/>
    </row>
    <row r="79" spans="2:12" s="34" customFormat="1" ht="18" customHeight="1" x14ac:dyDescent="0.25">
      <c r="B79" s="31"/>
      <c r="C79" s="31"/>
      <c r="D79" s="31"/>
      <c r="E79" s="31">
        <v>3233</v>
      </c>
      <c r="F79" s="31" t="s">
        <v>71</v>
      </c>
      <c r="G79" s="71">
        <v>0</v>
      </c>
      <c r="H79" s="71"/>
      <c r="I79" s="71"/>
      <c r="J79" s="72">
        <v>660</v>
      </c>
      <c r="K79" s="73"/>
      <c r="L79" s="73"/>
    </row>
    <row r="80" spans="2:12" s="34" customFormat="1" ht="18" customHeight="1" x14ac:dyDescent="0.25">
      <c r="B80" s="31"/>
      <c r="C80" s="31"/>
      <c r="D80" s="31"/>
      <c r="E80" s="31">
        <v>3234</v>
      </c>
      <c r="F80" s="31" t="s">
        <v>72</v>
      </c>
      <c r="G80" s="71">
        <v>7203.12</v>
      </c>
      <c r="H80" s="71"/>
      <c r="I80" s="71"/>
      <c r="J80" s="72">
        <v>7404.92</v>
      </c>
      <c r="K80" s="73">
        <f t="shared" si="19"/>
        <v>102.80156376681215</v>
      </c>
      <c r="L80" s="73"/>
    </row>
    <row r="81" spans="2:12" s="34" customFormat="1" ht="18" customHeight="1" x14ac:dyDescent="0.25">
      <c r="B81" s="31"/>
      <c r="C81" s="31"/>
      <c r="D81" s="31"/>
      <c r="E81" s="31">
        <v>3235</v>
      </c>
      <c r="F81" s="31" t="s">
        <v>73</v>
      </c>
      <c r="G81" s="71">
        <v>1088.74</v>
      </c>
      <c r="H81" s="71"/>
      <c r="I81" s="71"/>
      <c r="J81" s="72">
        <v>984.01</v>
      </c>
      <c r="K81" s="73">
        <f t="shared" si="19"/>
        <v>90.3806234730055</v>
      </c>
      <c r="L81" s="73"/>
    </row>
    <row r="82" spans="2:12" s="34" customFormat="1" ht="18" customHeight="1" x14ac:dyDescent="0.25">
      <c r="B82" s="31"/>
      <c r="C82" s="31"/>
      <c r="D82" s="31"/>
      <c r="E82" s="31">
        <v>3236</v>
      </c>
      <c r="F82" s="31" t="s">
        <v>74</v>
      </c>
      <c r="G82" s="71">
        <v>4320.38</v>
      </c>
      <c r="H82" s="71"/>
      <c r="I82" s="71"/>
      <c r="J82" s="72">
        <v>6073.64</v>
      </c>
      <c r="K82" s="73">
        <f t="shared" si="19"/>
        <v>140.5811525838005</v>
      </c>
      <c r="L82" s="73"/>
    </row>
    <row r="83" spans="2:12" s="34" customFormat="1" ht="18" customHeight="1" x14ac:dyDescent="0.25">
      <c r="B83" s="31"/>
      <c r="C83" s="31"/>
      <c r="D83" s="31"/>
      <c r="E83" s="31">
        <v>3237</v>
      </c>
      <c r="F83" s="31" t="s">
        <v>75</v>
      </c>
      <c r="G83" s="71">
        <v>1495.34</v>
      </c>
      <c r="H83" s="71"/>
      <c r="I83" s="71"/>
      <c r="J83" s="72">
        <v>4061.9</v>
      </c>
      <c r="K83" s="73">
        <f t="shared" si="19"/>
        <v>271.63721962898074</v>
      </c>
      <c r="L83" s="73"/>
    </row>
    <row r="84" spans="2:12" s="34" customFormat="1" ht="18" customHeight="1" x14ac:dyDescent="0.25">
      <c r="B84" s="31"/>
      <c r="C84" s="31"/>
      <c r="D84" s="31"/>
      <c r="E84" s="31">
        <v>3238</v>
      </c>
      <c r="F84" s="31" t="s">
        <v>76</v>
      </c>
      <c r="G84" s="71">
        <v>2281.31</v>
      </c>
      <c r="H84" s="71"/>
      <c r="I84" s="71"/>
      <c r="J84" s="72">
        <v>2742.21</v>
      </c>
      <c r="K84" s="73">
        <f t="shared" si="19"/>
        <v>120.20330424186103</v>
      </c>
      <c r="L84" s="73"/>
    </row>
    <row r="85" spans="2:12" s="34" customFormat="1" ht="18" customHeight="1" x14ac:dyDescent="0.25">
      <c r="B85" s="31"/>
      <c r="C85" s="31"/>
      <c r="D85" s="31"/>
      <c r="E85" s="31">
        <v>3239</v>
      </c>
      <c r="F85" s="31" t="s">
        <v>77</v>
      </c>
      <c r="G85" s="71">
        <v>1161.79</v>
      </c>
      <c r="H85" s="71"/>
      <c r="I85" s="71"/>
      <c r="J85" s="72">
        <v>991.22</v>
      </c>
      <c r="K85" s="73">
        <f t="shared" si="19"/>
        <v>85.318344967679195</v>
      </c>
      <c r="L85" s="73"/>
    </row>
    <row r="86" spans="2:12" ht="18" customHeight="1" x14ac:dyDescent="0.25">
      <c r="B86" s="29"/>
      <c r="C86" s="29"/>
      <c r="D86" s="29">
        <v>329</v>
      </c>
      <c r="E86" s="29"/>
      <c r="F86" s="29" t="s">
        <v>78</v>
      </c>
      <c r="G86" s="36">
        <f>SUM(G87:G91)</f>
        <v>5114.42</v>
      </c>
      <c r="H86" s="36"/>
      <c r="I86" s="36">
        <f t="shared" ref="I86:J86" si="29">SUM(I87:I91)</f>
        <v>0</v>
      </c>
      <c r="J86" s="36">
        <f t="shared" si="29"/>
        <v>5325.45</v>
      </c>
      <c r="K86" s="38">
        <f t="shared" si="19"/>
        <v>104.12617657525193</v>
      </c>
      <c r="L86" s="38"/>
    </row>
    <row r="87" spans="2:12" s="34" customFormat="1" ht="29.25" customHeight="1" x14ac:dyDescent="0.25">
      <c r="B87" s="31"/>
      <c r="C87" s="31"/>
      <c r="D87" s="31"/>
      <c r="E87" s="31">
        <v>3291</v>
      </c>
      <c r="F87" s="32" t="s">
        <v>79</v>
      </c>
      <c r="G87" s="71">
        <v>3281.6</v>
      </c>
      <c r="H87" s="71"/>
      <c r="I87" s="71"/>
      <c r="J87" s="72">
        <v>3937.92</v>
      </c>
      <c r="K87" s="73">
        <f t="shared" si="19"/>
        <v>120</v>
      </c>
      <c r="L87" s="73"/>
    </row>
    <row r="88" spans="2:12" s="34" customFormat="1" ht="18" customHeight="1" x14ac:dyDescent="0.25">
      <c r="B88" s="31"/>
      <c r="C88" s="31"/>
      <c r="D88" s="31"/>
      <c r="E88" s="31">
        <v>3292</v>
      </c>
      <c r="F88" s="31" t="s">
        <v>80</v>
      </c>
      <c r="G88" s="71">
        <v>619.91999999999996</v>
      </c>
      <c r="H88" s="71"/>
      <c r="I88" s="71"/>
      <c r="J88" s="72">
        <v>492.36</v>
      </c>
      <c r="K88" s="73">
        <f t="shared" si="19"/>
        <v>79.423151374370889</v>
      </c>
      <c r="L88" s="73"/>
    </row>
    <row r="89" spans="2:12" s="34" customFormat="1" ht="18" customHeight="1" x14ac:dyDescent="0.25">
      <c r="B89" s="31"/>
      <c r="C89" s="31"/>
      <c r="D89" s="31"/>
      <c r="E89" s="31">
        <v>3293</v>
      </c>
      <c r="F89" s="31" t="s">
        <v>81</v>
      </c>
      <c r="G89" s="71">
        <v>1212.9000000000001</v>
      </c>
      <c r="H89" s="71"/>
      <c r="I89" s="71"/>
      <c r="J89" s="72">
        <v>753</v>
      </c>
      <c r="K89" s="73">
        <f t="shared" si="19"/>
        <v>62.082611921840211</v>
      </c>
      <c r="L89" s="73"/>
    </row>
    <row r="90" spans="2:12" s="34" customFormat="1" ht="18" customHeight="1" x14ac:dyDescent="0.25">
      <c r="B90" s="31"/>
      <c r="C90" s="31"/>
      <c r="D90" s="31"/>
      <c r="E90" s="31">
        <v>3295</v>
      </c>
      <c r="F90" s="31" t="s">
        <v>82</v>
      </c>
      <c r="G90" s="71">
        <v>0</v>
      </c>
      <c r="H90" s="71"/>
      <c r="I90" s="71"/>
      <c r="J90" s="72">
        <v>142.16999999999999</v>
      </c>
      <c r="K90" s="73"/>
      <c r="L90" s="73"/>
    </row>
    <row r="91" spans="2:12" s="34" customFormat="1" ht="18" customHeight="1" x14ac:dyDescent="0.25">
      <c r="B91" s="31"/>
      <c r="C91" s="31"/>
      <c r="D91" s="31"/>
      <c r="E91" s="31">
        <v>3299</v>
      </c>
      <c r="F91" s="31" t="s">
        <v>78</v>
      </c>
      <c r="G91" s="71">
        <v>0</v>
      </c>
      <c r="H91" s="71"/>
      <c r="I91" s="71"/>
      <c r="J91" s="72">
        <v>0</v>
      </c>
      <c r="K91" s="73"/>
      <c r="L91" s="73"/>
    </row>
    <row r="92" spans="2:12" ht="18" customHeight="1" x14ac:dyDescent="0.25">
      <c r="B92" s="29"/>
      <c r="C92" s="46">
        <v>34</v>
      </c>
      <c r="D92" s="46"/>
      <c r="E92" s="46"/>
      <c r="F92" s="46" t="s">
        <v>83</v>
      </c>
      <c r="G92" s="48">
        <f>G93</f>
        <v>1908.95</v>
      </c>
      <c r="H92" s="48">
        <v>4200</v>
      </c>
      <c r="I92" s="48">
        <f t="shared" ref="I92:J92" si="30">I93</f>
        <v>0</v>
      </c>
      <c r="J92" s="48">
        <f t="shared" si="30"/>
        <v>2112.5899999999997</v>
      </c>
      <c r="K92" s="49">
        <f t="shared" si="19"/>
        <v>110.66764451661906</v>
      </c>
      <c r="L92" s="49">
        <f t="shared" si="20"/>
        <v>50.299761904761894</v>
      </c>
    </row>
    <row r="93" spans="2:12" ht="18" customHeight="1" x14ac:dyDescent="0.25">
      <c r="B93" s="29"/>
      <c r="C93" s="29"/>
      <c r="D93" s="29">
        <v>343</v>
      </c>
      <c r="E93" s="31"/>
      <c r="F93" s="29" t="s">
        <v>84</v>
      </c>
      <c r="G93" s="36">
        <f>G94+G95</f>
        <v>1908.95</v>
      </c>
      <c r="H93" s="36"/>
      <c r="I93" s="36">
        <f t="shared" ref="I93:J93" si="31">I94+I95</f>
        <v>0</v>
      </c>
      <c r="J93" s="36">
        <f t="shared" si="31"/>
        <v>2112.5899999999997</v>
      </c>
      <c r="K93" s="38">
        <f t="shared" si="19"/>
        <v>110.66764451661906</v>
      </c>
      <c r="L93" s="38"/>
    </row>
    <row r="94" spans="2:12" s="34" customFormat="1" ht="18" customHeight="1" x14ac:dyDescent="0.25">
      <c r="B94" s="31"/>
      <c r="C94" s="31"/>
      <c r="D94" s="31"/>
      <c r="E94" s="31">
        <v>3431</v>
      </c>
      <c r="F94" s="31" t="s">
        <v>85</v>
      </c>
      <c r="G94" s="71">
        <v>1894</v>
      </c>
      <c r="H94" s="71"/>
      <c r="I94" s="71"/>
      <c r="J94" s="72">
        <v>1948.11</v>
      </c>
      <c r="K94" s="73">
        <f t="shared" si="19"/>
        <v>102.85691657866948</v>
      </c>
      <c r="L94" s="73"/>
    </row>
    <row r="95" spans="2:12" s="34" customFormat="1" ht="18" customHeight="1" x14ac:dyDescent="0.25">
      <c r="B95" s="31"/>
      <c r="C95" s="31"/>
      <c r="D95" s="31"/>
      <c r="E95" s="31">
        <v>3433</v>
      </c>
      <c r="F95" s="31" t="s">
        <v>86</v>
      </c>
      <c r="G95" s="77">
        <v>14.95</v>
      </c>
      <c r="H95" s="71"/>
      <c r="I95" s="71"/>
      <c r="J95" s="72">
        <v>164.48</v>
      </c>
      <c r="K95" s="73">
        <f t="shared" si="19"/>
        <v>1100.2006688963211</v>
      </c>
      <c r="L95" s="73"/>
    </row>
    <row r="96" spans="2:12" ht="18" customHeight="1" x14ac:dyDescent="0.25">
      <c r="B96" s="51">
        <v>4</v>
      </c>
      <c r="C96" s="52"/>
      <c r="D96" s="52"/>
      <c r="E96" s="52"/>
      <c r="F96" s="53" t="s">
        <v>5</v>
      </c>
      <c r="G96" s="16">
        <f>G97</f>
        <v>16460.66</v>
      </c>
      <c r="H96" s="16">
        <f t="shared" ref="H96:J96" si="32">H97</f>
        <v>40169.9</v>
      </c>
      <c r="I96" s="16">
        <f t="shared" si="32"/>
        <v>0</v>
      </c>
      <c r="J96" s="16">
        <f t="shared" si="32"/>
        <v>13229.09</v>
      </c>
      <c r="K96" s="45">
        <f t="shared" si="19"/>
        <v>80.367919633842149</v>
      </c>
      <c r="L96" s="45">
        <f t="shared" si="20"/>
        <v>32.932842750417599</v>
      </c>
    </row>
    <row r="97" spans="2:12" ht="18" customHeight="1" x14ac:dyDescent="0.25">
      <c r="B97" s="28"/>
      <c r="C97" s="47">
        <v>42</v>
      </c>
      <c r="D97" s="47"/>
      <c r="E97" s="47"/>
      <c r="F97" s="54" t="s">
        <v>94</v>
      </c>
      <c r="G97" s="48">
        <f>G98+G103</f>
        <v>16460.66</v>
      </c>
      <c r="H97" s="48">
        <v>40169.9</v>
      </c>
      <c r="I97" s="48">
        <f t="shared" ref="I97:J97" si="33">I98+I103</f>
        <v>0</v>
      </c>
      <c r="J97" s="48">
        <f t="shared" si="33"/>
        <v>13229.09</v>
      </c>
      <c r="K97" s="49">
        <f t="shared" si="19"/>
        <v>80.367919633842149</v>
      </c>
      <c r="L97" s="49">
        <f t="shared" si="20"/>
        <v>32.932842750417599</v>
      </c>
    </row>
    <row r="98" spans="2:12" ht="18" customHeight="1" x14ac:dyDescent="0.25">
      <c r="B98" s="28"/>
      <c r="C98" s="28"/>
      <c r="D98" s="29">
        <v>422</v>
      </c>
      <c r="E98" s="29"/>
      <c r="F98" s="29" t="s">
        <v>87</v>
      </c>
      <c r="G98" s="36">
        <f>SUM(G99:G102)</f>
        <v>14556.92</v>
      </c>
      <c r="H98" s="36"/>
      <c r="I98" s="36">
        <f t="shared" ref="I98:J98" si="34">SUM(I99:I102)</f>
        <v>0</v>
      </c>
      <c r="J98" s="36">
        <f t="shared" si="34"/>
        <v>13229.09</v>
      </c>
      <c r="K98" s="38">
        <f t="shared" si="19"/>
        <v>90.878358883610005</v>
      </c>
      <c r="L98" s="38"/>
    </row>
    <row r="99" spans="2:12" s="34" customFormat="1" ht="18" customHeight="1" x14ac:dyDescent="0.25">
      <c r="B99" s="35"/>
      <c r="C99" s="35"/>
      <c r="D99" s="31"/>
      <c r="E99" s="31">
        <v>4221</v>
      </c>
      <c r="F99" s="31" t="s">
        <v>88</v>
      </c>
      <c r="G99" s="77">
        <v>3273.35</v>
      </c>
      <c r="H99" s="71"/>
      <c r="I99" s="78"/>
      <c r="J99" s="72">
        <v>4171.1000000000004</v>
      </c>
      <c r="K99" s="73">
        <f t="shared" si="19"/>
        <v>127.42603143568516</v>
      </c>
      <c r="L99" s="73"/>
    </row>
    <row r="100" spans="2:12" s="34" customFormat="1" ht="18" customHeight="1" x14ac:dyDescent="0.25">
      <c r="B100" s="35"/>
      <c r="C100" s="35"/>
      <c r="D100" s="31"/>
      <c r="E100" s="31">
        <v>4222</v>
      </c>
      <c r="F100" s="31" t="s">
        <v>89</v>
      </c>
      <c r="G100" s="71">
        <v>609</v>
      </c>
      <c r="H100" s="71"/>
      <c r="I100" s="78"/>
      <c r="J100" s="72">
        <v>0</v>
      </c>
      <c r="K100" s="73"/>
      <c r="L100" s="73"/>
    </row>
    <row r="101" spans="2:12" s="34" customFormat="1" ht="18" customHeight="1" x14ac:dyDescent="0.25">
      <c r="B101" s="35"/>
      <c r="C101" s="35"/>
      <c r="D101" s="31"/>
      <c r="E101" s="31">
        <v>4223</v>
      </c>
      <c r="F101" s="31" t="s">
        <v>90</v>
      </c>
      <c r="G101" s="71">
        <v>0</v>
      </c>
      <c r="H101" s="71"/>
      <c r="I101" s="78"/>
      <c r="J101" s="72">
        <v>0</v>
      </c>
      <c r="K101" s="73"/>
      <c r="L101" s="73"/>
    </row>
    <row r="102" spans="2:12" s="34" customFormat="1" ht="18" customHeight="1" x14ac:dyDescent="0.25">
      <c r="B102" s="35"/>
      <c r="C102" s="35"/>
      <c r="D102" s="31"/>
      <c r="E102" s="31">
        <v>4227</v>
      </c>
      <c r="F102" s="31" t="s">
        <v>91</v>
      </c>
      <c r="G102" s="71">
        <v>10674.57</v>
      </c>
      <c r="H102" s="71"/>
      <c r="I102" s="78"/>
      <c r="J102" s="72">
        <v>9057.99</v>
      </c>
      <c r="K102" s="73">
        <f t="shared" si="19"/>
        <v>84.85578341797374</v>
      </c>
      <c r="L102" s="73"/>
    </row>
    <row r="103" spans="2:12" ht="18" customHeight="1" x14ac:dyDescent="0.25">
      <c r="B103" s="28"/>
      <c r="C103" s="28"/>
      <c r="D103" s="29">
        <v>426</v>
      </c>
      <c r="E103" s="31"/>
      <c r="F103" s="29" t="s">
        <v>92</v>
      </c>
      <c r="G103" s="36">
        <f>G104</f>
        <v>1903.74</v>
      </c>
      <c r="H103" s="36"/>
      <c r="I103" s="36">
        <f t="shared" ref="I103:J103" si="35">I104</f>
        <v>0</v>
      </c>
      <c r="J103" s="36">
        <f t="shared" si="35"/>
        <v>0</v>
      </c>
      <c r="K103" s="38"/>
      <c r="L103" s="38"/>
    </row>
    <row r="104" spans="2:12" s="34" customFormat="1" ht="18" customHeight="1" x14ac:dyDescent="0.25">
      <c r="B104" s="35"/>
      <c r="C104" s="35"/>
      <c r="D104" s="31"/>
      <c r="E104" s="31">
        <v>4262</v>
      </c>
      <c r="F104" s="31" t="s">
        <v>93</v>
      </c>
      <c r="G104" s="71">
        <v>1903.74</v>
      </c>
      <c r="H104" s="71"/>
      <c r="I104" s="78"/>
      <c r="J104" s="72">
        <v>0</v>
      </c>
      <c r="K104" s="73"/>
      <c r="L104" s="73"/>
    </row>
    <row r="105" spans="2:12" ht="15.75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spans="2:12" ht="15.75" x14ac:dyDescent="0.25">
      <c r="E106" s="133" t="s">
        <v>128</v>
      </c>
      <c r="F106" s="133"/>
      <c r="G106" s="133"/>
      <c r="H106" s="133"/>
      <c r="I106" s="133"/>
      <c r="J106" s="133"/>
      <c r="K106" s="133"/>
      <c r="L106" s="133"/>
    </row>
    <row r="107" spans="2:12" ht="42.75" customHeight="1" x14ac:dyDescent="0.25">
      <c r="B107" s="140" t="s">
        <v>124</v>
      </c>
      <c r="C107" s="140"/>
      <c r="D107" s="140"/>
      <c r="E107" s="140"/>
      <c r="F107" s="81" t="s">
        <v>125</v>
      </c>
      <c r="G107" s="82" t="s">
        <v>138</v>
      </c>
      <c r="H107" s="82" t="s">
        <v>133</v>
      </c>
      <c r="I107" s="83"/>
      <c r="J107" s="82" t="s">
        <v>134</v>
      </c>
      <c r="K107" s="81" t="s">
        <v>10</v>
      </c>
      <c r="L107" s="81" t="s">
        <v>10</v>
      </c>
    </row>
    <row r="108" spans="2:12" x14ac:dyDescent="0.25">
      <c r="B108" s="141">
        <v>1</v>
      </c>
      <c r="C108" s="141"/>
      <c r="D108" s="141"/>
      <c r="E108" s="141"/>
      <c r="F108" s="141"/>
      <c r="G108" s="80">
        <v>2</v>
      </c>
      <c r="H108" s="80">
        <v>3</v>
      </c>
      <c r="I108" s="85"/>
      <c r="J108" s="80">
        <v>4</v>
      </c>
      <c r="K108" s="80" t="s">
        <v>95</v>
      </c>
      <c r="L108" s="80" t="s">
        <v>96</v>
      </c>
    </row>
    <row r="109" spans="2:12" x14ac:dyDescent="0.25">
      <c r="B109" s="142">
        <v>92</v>
      </c>
      <c r="C109" s="142"/>
      <c r="D109" s="142"/>
      <c r="E109" s="142"/>
      <c r="F109" s="86" t="s">
        <v>126</v>
      </c>
      <c r="G109" s="94">
        <f>G110</f>
        <v>19885.13</v>
      </c>
      <c r="H109" s="94">
        <v>15933.24</v>
      </c>
      <c r="I109" s="94">
        <f t="shared" ref="I109:J110" si="36">I110</f>
        <v>0</v>
      </c>
      <c r="J109" s="94">
        <f t="shared" si="36"/>
        <v>15794.7</v>
      </c>
      <c r="K109" s="89"/>
      <c r="L109" s="89">
        <f>J109/H109*100</f>
        <v>99.130496998727196</v>
      </c>
    </row>
    <row r="110" spans="2:12" x14ac:dyDescent="0.25">
      <c r="B110" s="143">
        <v>922</v>
      </c>
      <c r="C110" s="143"/>
      <c r="D110" s="143"/>
      <c r="E110" s="143"/>
      <c r="F110" s="87" t="s">
        <v>122</v>
      </c>
      <c r="G110" s="93">
        <f>G111</f>
        <v>19885.13</v>
      </c>
      <c r="H110" s="93"/>
      <c r="I110" s="93">
        <f t="shared" si="36"/>
        <v>0</v>
      </c>
      <c r="J110" s="93">
        <f t="shared" si="36"/>
        <v>15794.7</v>
      </c>
      <c r="K110" s="91"/>
      <c r="L110" s="91"/>
    </row>
    <row r="111" spans="2:12" x14ac:dyDescent="0.25">
      <c r="B111" s="134">
        <v>9222</v>
      </c>
      <c r="C111" s="134"/>
      <c r="D111" s="134"/>
      <c r="E111" s="134"/>
      <c r="F111" s="88" t="s">
        <v>129</v>
      </c>
      <c r="G111" s="92">
        <v>19885.13</v>
      </c>
      <c r="H111" s="92"/>
      <c r="I111" s="95"/>
      <c r="J111" s="92">
        <v>15794.7</v>
      </c>
      <c r="K111" s="90"/>
      <c r="L111" s="90"/>
    </row>
    <row r="112" spans="2:12" s="79" customFormat="1" x14ac:dyDescent="0.25">
      <c r="B112" s="136" t="s">
        <v>130</v>
      </c>
      <c r="C112" s="137"/>
      <c r="D112" s="137"/>
      <c r="E112" s="137"/>
      <c r="F112" s="138"/>
      <c r="G112" s="94">
        <f>G54+G109</f>
        <v>1252871.5299999998</v>
      </c>
      <c r="H112" s="94">
        <f t="shared" ref="H112:L112" si="37">H54+H109</f>
        <v>3077865.47</v>
      </c>
      <c r="I112" s="94">
        <f t="shared" si="37"/>
        <v>0</v>
      </c>
      <c r="J112" s="94">
        <f t="shared" si="37"/>
        <v>1409471.4500000002</v>
      </c>
      <c r="K112" s="89">
        <f t="shared" si="37"/>
        <v>113.03261333620551</v>
      </c>
      <c r="L112" s="89">
        <f t="shared" si="37"/>
        <v>144.64674769641164</v>
      </c>
    </row>
    <row r="113" spans="2:12" x14ac:dyDescent="0.25">
      <c r="B113" s="135"/>
      <c r="C113" s="135"/>
      <c r="D113" s="135"/>
      <c r="E113" s="135"/>
      <c r="F113" s="61"/>
      <c r="G113" s="61"/>
      <c r="H113" s="61"/>
      <c r="I113" s="79"/>
      <c r="J113" s="61"/>
      <c r="K113" s="61"/>
      <c r="L113" s="61"/>
    </row>
  </sheetData>
  <mergeCells count="27">
    <mergeCell ref="B112:F112"/>
    <mergeCell ref="B113:E113"/>
    <mergeCell ref="B107:E107"/>
    <mergeCell ref="B108:F108"/>
    <mergeCell ref="B109:E109"/>
    <mergeCell ref="B110:E110"/>
    <mergeCell ref="B111:E111"/>
    <mergeCell ref="E106:L106"/>
    <mergeCell ref="B40:E40"/>
    <mergeCell ref="B41:F41"/>
    <mergeCell ref="B42:E42"/>
    <mergeCell ref="B43:E43"/>
    <mergeCell ref="B8:F8"/>
    <mergeCell ref="B9:F9"/>
    <mergeCell ref="B52:F52"/>
    <mergeCell ref="B53:F53"/>
    <mergeCell ref="B2:L2"/>
    <mergeCell ref="B4:L4"/>
    <mergeCell ref="B6:L6"/>
    <mergeCell ref="B49:L49"/>
    <mergeCell ref="B50:L50"/>
    <mergeCell ref="E39:L39"/>
    <mergeCell ref="B44:E44"/>
    <mergeCell ref="B46:E46"/>
    <mergeCell ref="B45:F45"/>
    <mergeCell ref="B7:L7"/>
    <mergeCell ref="B51:L51"/>
  </mergeCells>
  <pageMargins left="0.7" right="0.7" top="0.75" bottom="0.75" header="0.3" footer="0.3"/>
  <pageSetup paperSize="9"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3"/>
  <sheetViews>
    <sheetView topLeftCell="A7" workbookViewId="0">
      <selection activeCell="J28" sqref="J28"/>
    </sheetView>
  </sheetViews>
  <sheetFormatPr defaultRowHeight="15" x14ac:dyDescent="0.25"/>
  <cols>
    <col min="2" max="2" width="34.140625" customWidth="1"/>
    <col min="3" max="3" width="25.7109375" customWidth="1"/>
    <col min="4" max="5" width="25.28515625" customWidth="1"/>
    <col min="6" max="7" width="15.7109375" customWidth="1"/>
  </cols>
  <sheetData>
    <row r="1" spans="2:7" ht="18" x14ac:dyDescent="0.25">
      <c r="B1" s="3"/>
      <c r="C1" s="3"/>
      <c r="D1" s="3"/>
      <c r="E1" s="2"/>
      <c r="F1" s="2"/>
      <c r="G1" s="2"/>
    </row>
    <row r="2" spans="2:7" ht="20.25" customHeight="1" x14ac:dyDescent="0.25">
      <c r="B2" s="119" t="s">
        <v>27</v>
      </c>
      <c r="C2" s="119"/>
      <c r="D2" s="119"/>
      <c r="E2" s="119"/>
      <c r="F2" s="119"/>
      <c r="G2" s="119"/>
    </row>
    <row r="3" spans="2:7" ht="11.25" customHeight="1" x14ac:dyDescent="0.25">
      <c r="B3" s="139"/>
      <c r="C3" s="139"/>
      <c r="D3" s="139"/>
      <c r="E3" s="139"/>
      <c r="F3" s="139"/>
      <c r="G3" s="139"/>
    </row>
    <row r="4" spans="2:7" ht="25.5" x14ac:dyDescent="0.25">
      <c r="B4" s="60" t="s">
        <v>6</v>
      </c>
      <c r="C4" s="60" t="s">
        <v>139</v>
      </c>
      <c r="D4" s="60" t="s">
        <v>133</v>
      </c>
      <c r="E4" s="60" t="s">
        <v>140</v>
      </c>
      <c r="F4" s="60" t="s">
        <v>10</v>
      </c>
      <c r="G4" s="60" t="s">
        <v>10</v>
      </c>
    </row>
    <row r="5" spans="2:7" ht="15.75" x14ac:dyDescent="0.25">
      <c r="B5" s="26">
        <v>1</v>
      </c>
      <c r="C5" s="26">
        <v>2</v>
      </c>
      <c r="D5" s="26">
        <v>3</v>
      </c>
      <c r="E5" s="26">
        <v>4</v>
      </c>
      <c r="F5" s="26" t="s">
        <v>95</v>
      </c>
      <c r="G5" s="26" t="s">
        <v>96</v>
      </c>
    </row>
    <row r="6" spans="2:7" ht="15.75" x14ac:dyDescent="0.25">
      <c r="B6" s="70" t="s">
        <v>26</v>
      </c>
      <c r="C6" s="39">
        <f>SUM(C7,C9,C11,C13,C16)</f>
        <v>1274387.25</v>
      </c>
      <c r="D6" s="39">
        <f t="shared" ref="D6:E6" si="0">SUM(D7,D9,D11,D13,D16)</f>
        <v>3076865.4699999997</v>
      </c>
      <c r="E6" s="39">
        <f t="shared" si="0"/>
        <v>1406225.5799999998</v>
      </c>
      <c r="F6" s="40">
        <f>E6/C6*100</f>
        <v>110.34523297372914</v>
      </c>
      <c r="G6" s="40">
        <f>E6/D6*100</f>
        <v>45.703187016493118</v>
      </c>
    </row>
    <row r="7" spans="2:7" ht="15.75" x14ac:dyDescent="0.25">
      <c r="B7" s="27" t="s">
        <v>24</v>
      </c>
      <c r="C7" s="36">
        <f>C8</f>
        <v>906939.74</v>
      </c>
      <c r="D7" s="36">
        <f t="shared" ref="D7:E7" si="1">D8</f>
        <v>2293366.83</v>
      </c>
      <c r="E7" s="36">
        <f t="shared" si="1"/>
        <v>1041400</v>
      </c>
      <c r="F7" s="38">
        <f>E7/C7*100</f>
        <v>114.82571047112788</v>
      </c>
      <c r="G7" s="38">
        <f>E7/D7*100</f>
        <v>45.409220469103936</v>
      </c>
    </row>
    <row r="8" spans="2:7" ht="15.75" x14ac:dyDescent="0.25">
      <c r="B8" s="63" t="s">
        <v>23</v>
      </c>
      <c r="C8" s="71">
        <v>906939.74</v>
      </c>
      <c r="D8" s="71">
        <v>2293366.83</v>
      </c>
      <c r="E8" s="72">
        <v>1041400</v>
      </c>
      <c r="F8" s="73">
        <f t="shared" ref="F8:F17" si="2">E8/C8*100</f>
        <v>114.82571047112788</v>
      </c>
      <c r="G8" s="73">
        <f t="shared" ref="G8:G17" si="3">E8/D8*100</f>
        <v>45.409220469103936</v>
      </c>
    </row>
    <row r="9" spans="2:7" ht="15.75" x14ac:dyDescent="0.25">
      <c r="B9" s="27" t="s">
        <v>22</v>
      </c>
      <c r="C9" s="36">
        <f t="shared" ref="C9:E9" si="4">C10</f>
        <v>11040.4</v>
      </c>
      <c r="D9" s="36">
        <f t="shared" si="4"/>
        <v>21400</v>
      </c>
      <c r="E9" s="36">
        <f t="shared" si="4"/>
        <v>12094.74</v>
      </c>
      <c r="F9" s="38">
        <f t="shared" si="2"/>
        <v>109.54983515090034</v>
      </c>
      <c r="G9" s="38">
        <f t="shared" si="3"/>
        <v>56.517476635514022</v>
      </c>
    </row>
    <row r="10" spans="2:7" ht="15.75" x14ac:dyDescent="0.25">
      <c r="B10" s="64" t="s">
        <v>21</v>
      </c>
      <c r="C10" s="71">
        <v>11040.4</v>
      </c>
      <c r="D10" s="71">
        <v>21400</v>
      </c>
      <c r="E10" s="72">
        <v>12094.74</v>
      </c>
      <c r="F10" s="73">
        <f t="shared" si="2"/>
        <v>109.54983515090034</v>
      </c>
      <c r="G10" s="73">
        <f t="shared" si="3"/>
        <v>56.517476635514022</v>
      </c>
    </row>
    <row r="11" spans="2:7" ht="15.75" x14ac:dyDescent="0.25">
      <c r="B11" s="27" t="s">
        <v>112</v>
      </c>
      <c r="C11" s="36">
        <f>C12</f>
        <v>270595.51</v>
      </c>
      <c r="D11" s="36">
        <f t="shared" ref="D11:E11" si="5">D12</f>
        <v>572681.59</v>
      </c>
      <c r="E11" s="36">
        <f t="shared" si="5"/>
        <v>272794.42</v>
      </c>
      <c r="F11" s="38">
        <f t="shared" si="2"/>
        <v>100.81261880509398</v>
      </c>
      <c r="G11" s="38">
        <f t="shared" si="3"/>
        <v>47.634571245777259</v>
      </c>
    </row>
    <row r="12" spans="2:7" ht="15.75" x14ac:dyDescent="0.25">
      <c r="B12" s="64" t="s">
        <v>113</v>
      </c>
      <c r="C12" s="71">
        <v>270595.51</v>
      </c>
      <c r="D12" s="71">
        <v>572681.59</v>
      </c>
      <c r="E12" s="72">
        <v>272794.42</v>
      </c>
      <c r="F12" s="73">
        <f t="shared" si="2"/>
        <v>100.81261880509398</v>
      </c>
      <c r="G12" s="73">
        <f t="shared" si="3"/>
        <v>47.634571245777259</v>
      </c>
    </row>
    <row r="13" spans="2:7" ht="15.75" x14ac:dyDescent="0.25">
      <c r="B13" s="66" t="s">
        <v>114</v>
      </c>
      <c r="C13" s="36">
        <f>C14+C15</f>
        <v>80221.600000000006</v>
      </c>
      <c r="D13" s="36">
        <f>D14+D15</f>
        <v>189147.15</v>
      </c>
      <c r="E13" s="36">
        <f>E14+E15</f>
        <v>79666.52</v>
      </c>
      <c r="F13" s="38">
        <f t="shared" si="2"/>
        <v>99.308066655364641</v>
      </c>
      <c r="G13" s="38">
        <f t="shared" si="3"/>
        <v>42.118805385119472</v>
      </c>
    </row>
    <row r="14" spans="2:7" ht="15.75" x14ac:dyDescent="0.25">
      <c r="B14" s="64" t="s">
        <v>115</v>
      </c>
      <c r="C14" s="71">
        <v>0</v>
      </c>
      <c r="D14" s="71">
        <v>6575.55</v>
      </c>
      <c r="E14" s="72">
        <v>0</v>
      </c>
      <c r="F14" s="73"/>
      <c r="G14" s="73">
        <f t="shared" si="3"/>
        <v>0</v>
      </c>
    </row>
    <row r="15" spans="2:7" ht="15.75" x14ac:dyDescent="0.25">
      <c r="B15" s="64" t="s">
        <v>116</v>
      </c>
      <c r="C15" s="71">
        <v>80221.600000000006</v>
      </c>
      <c r="D15" s="71">
        <v>182571.6</v>
      </c>
      <c r="E15" s="72">
        <v>79666.52</v>
      </c>
      <c r="F15" s="73">
        <f t="shared" si="2"/>
        <v>99.308066655364641</v>
      </c>
      <c r="G15" s="73">
        <f t="shared" si="3"/>
        <v>43.635768104130108</v>
      </c>
    </row>
    <row r="16" spans="2:7" ht="15.75" x14ac:dyDescent="0.25">
      <c r="B16" s="66" t="s">
        <v>117</v>
      </c>
      <c r="C16" s="36">
        <f>C17</f>
        <v>5590</v>
      </c>
      <c r="D16" s="36">
        <f t="shared" ref="D16:E16" si="6">D17</f>
        <v>269.89999999999998</v>
      </c>
      <c r="E16" s="36">
        <f t="shared" si="6"/>
        <v>269.89999999999998</v>
      </c>
      <c r="F16" s="38">
        <f t="shared" si="2"/>
        <v>4.8282647584973164</v>
      </c>
      <c r="G16" s="38">
        <f t="shared" si="3"/>
        <v>100</v>
      </c>
    </row>
    <row r="17" spans="2:7" ht="15.75" x14ac:dyDescent="0.25">
      <c r="B17" s="64" t="s">
        <v>118</v>
      </c>
      <c r="C17" s="71">
        <v>5590</v>
      </c>
      <c r="D17" s="71">
        <v>269.89999999999998</v>
      </c>
      <c r="E17" s="72">
        <v>269.89999999999998</v>
      </c>
      <c r="F17" s="73">
        <f t="shared" si="2"/>
        <v>4.8282647584973164</v>
      </c>
      <c r="G17" s="73">
        <f t="shared" si="3"/>
        <v>100</v>
      </c>
    </row>
    <row r="18" spans="2:7" ht="15.75" x14ac:dyDescent="0.25">
      <c r="B18" s="144"/>
      <c r="C18" s="145"/>
      <c r="D18" s="145"/>
      <c r="E18" s="145"/>
      <c r="F18" s="145"/>
      <c r="G18" s="146"/>
    </row>
    <row r="19" spans="2:7" ht="15.75" customHeight="1" x14ac:dyDescent="0.25">
      <c r="B19" s="70" t="s">
        <v>25</v>
      </c>
      <c r="C19" s="39">
        <f>SUM(C20,C22,C24,C26,C29,C33)</f>
        <v>1242538.2700000003</v>
      </c>
      <c r="D19" s="97">
        <f>SUM(D20,D22,D24,D26,D29,D33)</f>
        <v>3062932.2299999995</v>
      </c>
      <c r="E19" s="97">
        <f>SUM(E20,E22,E24,E26,E29,E33)</f>
        <v>1394676.75</v>
      </c>
      <c r="F19" s="40">
        <f>E19/C19*100</f>
        <v>112.24416854379864</v>
      </c>
      <c r="G19" s="40">
        <f>E19/D19*100</f>
        <v>45.534038799154239</v>
      </c>
    </row>
    <row r="20" spans="2:7" ht="15.75" customHeight="1" x14ac:dyDescent="0.25">
      <c r="B20" s="27" t="s">
        <v>24</v>
      </c>
      <c r="C20" s="36">
        <f>C21</f>
        <v>907687.67</v>
      </c>
      <c r="D20" s="36">
        <f t="shared" ref="D20:E20" si="7">D21</f>
        <v>2292912.2599999998</v>
      </c>
      <c r="E20" s="36">
        <f t="shared" si="7"/>
        <v>1039039.37</v>
      </c>
      <c r="F20" s="38">
        <f t="shared" ref="F20:F30" si="8">E20/C20*100</f>
        <v>114.47102393712146</v>
      </c>
      <c r="G20" s="38">
        <f t="shared" ref="G20:G30" si="9">E20/D20*100</f>
        <v>45.315269499235008</v>
      </c>
    </row>
    <row r="21" spans="2:7" ht="15.75" x14ac:dyDescent="0.25">
      <c r="B21" s="63" t="s">
        <v>23</v>
      </c>
      <c r="C21" s="71">
        <v>907687.67</v>
      </c>
      <c r="D21" s="71">
        <v>2292912.2599999998</v>
      </c>
      <c r="E21" s="72">
        <v>1039039.37</v>
      </c>
      <c r="F21" s="73">
        <f t="shared" si="8"/>
        <v>114.47102393712146</v>
      </c>
      <c r="G21" s="73">
        <f t="shared" si="9"/>
        <v>45.315269499235008</v>
      </c>
    </row>
    <row r="22" spans="2:7" ht="15.75" x14ac:dyDescent="0.25">
      <c r="B22" s="27" t="s">
        <v>22</v>
      </c>
      <c r="C22" s="36">
        <f>C23</f>
        <v>11040.4</v>
      </c>
      <c r="D22" s="36">
        <f t="shared" ref="D22:E22" si="10">D23</f>
        <v>21400</v>
      </c>
      <c r="E22" s="36">
        <f t="shared" si="10"/>
        <v>12094.74</v>
      </c>
      <c r="F22" s="38">
        <f t="shared" si="8"/>
        <v>109.54983515090034</v>
      </c>
      <c r="G22" s="38">
        <f t="shared" si="9"/>
        <v>56.517476635514022</v>
      </c>
    </row>
    <row r="23" spans="2:7" ht="15.75" x14ac:dyDescent="0.25">
      <c r="B23" s="64" t="s">
        <v>21</v>
      </c>
      <c r="C23" s="71">
        <v>11040.4</v>
      </c>
      <c r="D23" s="71">
        <v>21400</v>
      </c>
      <c r="E23" s="72">
        <v>12094.74</v>
      </c>
      <c r="F23" s="73">
        <f t="shared" si="8"/>
        <v>109.54983515090034</v>
      </c>
      <c r="G23" s="73">
        <f t="shared" si="9"/>
        <v>56.517476635514022</v>
      </c>
    </row>
    <row r="24" spans="2:7" ht="15.75" x14ac:dyDescent="0.25">
      <c r="B24" s="66" t="s">
        <v>112</v>
      </c>
      <c r="C24" s="96">
        <f>C25</f>
        <v>215832.77</v>
      </c>
      <c r="D24" s="36">
        <f t="shared" ref="D24:E24" si="11">D25</f>
        <v>563778.47</v>
      </c>
      <c r="E24" s="36">
        <f t="shared" si="11"/>
        <v>261606.22</v>
      </c>
      <c r="F24" s="38">
        <f t="shared" si="8"/>
        <v>121.2078314150349</v>
      </c>
      <c r="G24" s="38">
        <f t="shared" si="9"/>
        <v>46.402307629803602</v>
      </c>
    </row>
    <row r="25" spans="2:7" ht="15.75" x14ac:dyDescent="0.25">
      <c r="B25" s="64" t="s">
        <v>113</v>
      </c>
      <c r="C25" s="77">
        <v>215832.77</v>
      </c>
      <c r="D25" s="77">
        <v>563778.47</v>
      </c>
      <c r="E25" s="72">
        <v>261606.22</v>
      </c>
      <c r="F25" s="73">
        <f t="shared" si="8"/>
        <v>121.2078314150349</v>
      </c>
      <c r="G25" s="73">
        <f t="shared" si="9"/>
        <v>46.402307629803602</v>
      </c>
    </row>
    <row r="26" spans="2:7" ht="15.75" x14ac:dyDescent="0.25">
      <c r="B26" s="66" t="s">
        <v>114</v>
      </c>
      <c r="C26" s="36">
        <f>C27+C28</f>
        <v>92836.56</v>
      </c>
      <c r="D26" s="36">
        <f t="shared" ref="D26:E26" si="12">D27+D28</f>
        <v>182571.6</v>
      </c>
      <c r="E26" s="36">
        <f t="shared" si="12"/>
        <v>79666.52</v>
      </c>
      <c r="F26" s="38">
        <f t="shared" si="8"/>
        <v>85.813735450775013</v>
      </c>
      <c r="G26" s="38">
        <f t="shared" si="9"/>
        <v>43.635768104130108</v>
      </c>
    </row>
    <row r="27" spans="2:7" ht="15.75" x14ac:dyDescent="0.25">
      <c r="B27" s="64" t="s">
        <v>115</v>
      </c>
      <c r="C27" s="71">
        <v>8077.44</v>
      </c>
      <c r="D27" s="71">
        <v>0</v>
      </c>
      <c r="E27" s="72">
        <v>0</v>
      </c>
      <c r="F27" s="73">
        <f t="shared" si="8"/>
        <v>0</v>
      </c>
      <c r="G27" s="73"/>
    </row>
    <row r="28" spans="2:7" ht="15.75" x14ac:dyDescent="0.25">
      <c r="B28" s="64" t="s">
        <v>116</v>
      </c>
      <c r="C28" s="77">
        <v>84759.12</v>
      </c>
      <c r="D28" s="77">
        <v>182571.6</v>
      </c>
      <c r="E28" s="72">
        <v>79666.52</v>
      </c>
      <c r="F28" s="73">
        <f t="shared" si="8"/>
        <v>93.991679007521554</v>
      </c>
      <c r="G28" s="73">
        <f t="shared" si="9"/>
        <v>43.635768104130108</v>
      </c>
    </row>
    <row r="29" spans="2:7" ht="15.75" x14ac:dyDescent="0.25">
      <c r="B29" s="66" t="s">
        <v>117</v>
      </c>
      <c r="C29" s="36">
        <f>C30</f>
        <v>5589</v>
      </c>
      <c r="D29" s="36">
        <f>D30</f>
        <v>1269.9000000000001</v>
      </c>
      <c r="E29" s="36">
        <f t="shared" ref="E29" si="13">E30</f>
        <v>1269.9000000000001</v>
      </c>
      <c r="F29" s="38">
        <f t="shared" si="8"/>
        <v>22.721417069243159</v>
      </c>
      <c r="G29" s="38">
        <f t="shared" si="9"/>
        <v>100</v>
      </c>
    </row>
    <row r="30" spans="2:7" ht="15.75" x14ac:dyDescent="0.25">
      <c r="B30" s="64" t="s">
        <v>118</v>
      </c>
      <c r="C30" s="71">
        <v>5589</v>
      </c>
      <c r="D30" s="71">
        <v>1269.9000000000001</v>
      </c>
      <c r="E30" s="72">
        <v>1269.9000000000001</v>
      </c>
      <c r="F30" s="73">
        <f t="shared" si="8"/>
        <v>22.721417069243159</v>
      </c>
      <c r="G30" s="73">
        <f t="shared" si="9"/>
        <v>100</v>
      </c>
    </row>
    <row r="31" spans="2:7" ht="15.75" x14ac:dyDescent="0.25">
      <c r="B31" s="147"/>
      <c r="C31" s="148"/>
      <c r="D31" s="148"/>
      <c r="E31" s="148"/>
      <c r="F31" s="148"/>
      <c r="G31" s="149"/>
    </row>
    <row r="32" spans="2:7" ht="15.75" x14ac:dyDescent="0.25">
      <c r="B32" s="147" t="s">
        <v>119</v>
      </c>
      <c r="C32" s="148"/>
      <c r="D32" s="148"/>
      <c r="E32" s="148"/>
      <c r="F32" s="148"/>
      <c r="G32" s="149"/>
    </row>
    <row r="33" spans="2:7" ht="15.75" x14ac:dyDescent="0.25">
      <c r="B33" s="27" t="s">
        <v>120</v>
      </c>
      <c r="C33" s="97">
        <f>C34+C35+C36</f>
        <v>9551.8700000000008</v>
      </c>
      <c r="D33" s="97">
        <f>D34+D35+D36</f>
        <v>1000</v>
      </c>
      <c r="E33" s="97">
        <f>E34+E35+E36</f>
        <v>1000</v>
      </c>
      <c r="F33" s="40">
        <f>E33/C33*100</f>
        <v>10.469154207500729</v>
      </c>
      <c r="G33" s="74">
        <f>E33/D33*100</f>
        <v>100</v>
      </c>
    </row>
    <row r="34" spans="2:7" ht="15.75" x14ac:dyDescent="0.25">
      <c r="B34" s="65" t="s">
        <v>113</v>
      </c>
      <c r="C34" s="71">
        <v>2890.27</v>
      </c>
      <c r="D34" s="71"/>
      <c r="E34" s="72"/>
      <c r="F34" s="73">
        <f t="shared" ref="F34:F35" si="14">E34/C34*100</f>
        <v>0</v>
      </c>
      <c r="G34" s="75"/>
    </row>
    <row r="35" spans="2:7" ht="15.75" x14ac:dyDescent="0.25">
      <c r="B35" s="65" t="s">
        <v>121</v>
      </c>
      <c r="C35" s="71">
        <v>6661.6</v>
      </c>
      <c r="D35" s="71"/>
      <c r="E35" s="72"/>
      <c r="F35" s="73">
        <f t="shared" si="14"/>
        <v>0</v>
      </c>
      <c r="G35" s="75"/>
    </row>
    <row r="36" spans="2:7" ht="15.75" x14ac:dyDescent="0.25">
      <c r="B36" s="65" t="s">
        <v>118</v>
      </c>
      <c r="C36" s="62"/>
      <c r="D36" s="71">
        <v>1000</v>
      </c>
      <c r="E36" s="72">
        <v>1000</v>
      </c>
      <c r="F36" s="73"/>
      <c r="G36" s="75">
        <f t="shared" ref="G36" si="15">E36/D36*100</f>
        <v>100</v>
      </c>
    </row>
    <row r="37" spans="2:7" ht="15.75" x14ac:dyDescent="0.25">
      <c r="B37" s="67"/>
      <c r="C37" s="68"/>
      <c r="D37" s="68"/>
      <c r="E37" s="69"/>
      <c r="F37" s="69"/>
      <c r="G37" s="69"/>
    </row>
    <row r="38" spans="2:7" ht="15.75" x14ac:dyDescent="0.25">
      <c r="B38" s="67"/>
      <c r="C38" s="68"/>
      <c r="D38" s="68"/>
      <c r="E38" s="69"/>
      <c r="F38" s="69"/>
      <c r="G38" s="69"/>
    </row>
    <row r="39" spans="2:7" ht="15.75" x14ac:dyDescent="0.25">
      <c r="B39" s="67"/>
      <c r="C39" s="68"/>
      <c r="D39" s="68"/>
      <c r="E39" s="69"/>
      <c r="F39" s="69"/>
      <c r="G39" s="69"/>
    </row>
    <row r="43" spans="2:7" ht="15.75" x14ac:dyDescent="0.25">
      <c r="B43" s="67"/>
    </row>
  </sheetData>
  <mergeCells count="5">
    <mergeCell ref="B2:G2"/>
    <mergeCell ref="B18:G18"/>
    <mergeCell ref="B31:G31"/>
    <mergeCell ref="B32:G32"/>
    <mergeCell ref="B3:G3"/>
  </mergeCells>
  <pageMargins left="0.7" right="0.7" top="0.75" bottom="0.75" header="0.3" footer="0.3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D21" sqref="D21"/>
    </sheetView>
  </sheetViews>
  <sheetFormatPr defaultRowHeight="15" x14ac:dyDescent="0.25"/>
  <cols>
    <col min="1" max="1" width="39.7109375" customWidth="1"/>
    <col min="2" max="4" width="16.7109375" customWidth="1"/>
    <col min="5" max="6" width="11.7109375" customWidth="1"/>
  </cols>
  <sheetData>
    <row r="1" spans="1:6" ht="15.75" x14ac:dyDescent="0.25">
      <c r="A1" s="150" t="s">
        <v>8</v>
      </c>
      <c r="B1" s="150"/>
      <c r="C1" s="150"/>
      <c r="D1" s="150"/>
      <c r="E1" s="151"/>
      <c r="F1" s="151"/>
    </row>
    <row r="2" spans="1:6" ht="15.75" x14ac:dyDescent="0.25">
      <c r="A2" s="152"/>
      <c r="B2" s="152"/>
      <c r="C2" s="152"/>
      <c r="D2" s="152"/>
      <c r="E2" s="153"/>
      <c r="F2" s="153"/>
    </row>
    <row r="3" spans="1:6" ht="15.75" x14ac:dyDescent="0.25">
      <c r="A3" s="150"/>
      <c r="B3" s="150"/>
      <c r="C3" s="150"/>
      <c r="D3" s="154"/>
      <c r="E3" s="154"/>
      <c r="F3" s="154"/>
    </row>
    <row r="4" spans="1:6" ht="15.75" x14ac:dyDescent="0.25">
      <c r="A4" s="152"/>
      <c r="B4" s="152"/>
      <c r="C4" s="152"/>
      <c r="D4" s="152"/>
      <c r="E4" s="153"/>
      <c r="F4" s="153"/>
    </row>
    <row r="5" spans="1:6" ht="15.75" x14ac:dyDescent="0.25">
      <c r="A5" s="155" t="s">
        <v>141</v>
      </c>
      <c r="B5" s="156"/>
      <c r="C5" s="156"/>
      <c r="D5" s="157"/>
      <c r="E5" s="157"/>
      <c r="F5" s="158"/>
    </row>
    <row r="6" spans="1:6" ht="47.25" x14ac:dyDescent="0.25">
      <c r="A6" s="159"/>
      <c r="B6" s="160" t="s">
        <v>142</v>
      </c>
      <c r="C6" s="160" t="s">
        <v>143</v>
      </c>
      <c r="D6" s="160" t="s">
        <v>144</v>
      </c>
      <c r="E6" s="160" t="s">
        <v>145</v>
      </c>
      <c r="F6" s="160" t="s">
        <v>145</v>
      </c>
    </row>
    <row r="7" spans="1:6" ht="15.75" x14ac:dyDescent="0.25">
      <c r="A7" s="161">
        <v>1</v>
      </c>
      <c r="B7" s="162">
        <v>2</v>
      </c>
      <c r="C7" s="162">
        <v>3</v>
      </c>
      <c r="D7" s="162">
        <v>4</v>
      </c>
      <c r="E7" s="162" t="s">
        <v>95</v>
      </c>
      <c r="F7" s="162" t="s">
        <v>96</v>
      </c>
    </row>
    <row r="8" spans="1:6" ht="15.75" x14ac:dyDescent="0.25">
      <c r="A8" s="161" t="s">
        <v>146</v>
      </c>
      <c r="B8" s="163">
        <f>B9</f>
        <v>1216525.74</v>
      </c>
      <c r="C8" s="163">
        <f>C9</f>
        <v>3061932.23</v>
      </c>
      <c r="D8" s="163">
        <f>D9</f>
        <v>1393676.75</v>
      </c>
      <c r="E8" s="164">
        <f>SUM(D8/B8*100)</f>
        <v>114.56204370981908</v>
      </c>
      <c r="F8" s="164">
        <f>SUM(D8/C8*100)</f>
        <v>45.516250697684448</v>
      </c>
    </row>
    <row r="9" spans="1:6" ht="15.75" x14ac:dyDescent="0.25">
      <c r="A9" s="165" t="s">
        <v>147</v>
      </c>
      <c r="B9" s="166">
        <f>SUM(B10,B12)</f>
        <v>1216525.74</v>
      </c>
      <c r="C9" s="166">
        <f>SUM(C10,C12)</f>
        <v>3061932.23</v>
      </c>
      <c r="D9" s="166">
        <f>SUM(D10,D12)</f>
        <v>1393676.75</v>
      </c>
      <c r="E9" s="167">
        <f>SUM(D9/B9*100)</f>
        <v>114.56204370981908</v>
      </c>
      <c r="F9" s="167">
        <f>SUM(D9/C9*100)</f>
        <v>45.516250697684448</v>
      </c>
    </row>
    <row r="10" spans="1:6" ht="15.75" x14ac:dyDescent="0.25">
      <c r="A10" s="168" t="s">
        <v>148</v>
      </c>
      <c r="B10" s="169">
        <f>B11</f>
        <v>1150928.72</v>
      </c>
      <c r="C10" s="169">
        <f>C11</f>
        <v>2926932.23</v>
      </c>
      <c r="D10" s="169">
        <f>D11</f>
        <v>1322717.45</v>
      </c>
      <c r="E10" s="170">
        <f t="shared" ref="E10:E12" si="0">SUM(D10/B10*100)</f>
        <v>114.92609637893128</v>
      </c>
      <c r="F10" s="170">
        <f t="shared" ref="F10:F12" si="1">SUM(D10/C10*100)</f>
        <v>45.191256443952582</v>
      </c>
    </row>
    <row r="11" spans="1:6" ht="15.75" x14ac:dyDescent="0.25">
      <c r="A11" s="171" t="s">
        <v>149</v>
      </c>
      <c r="B11" s="172">
        <v>1150928.72</v>
      </c>
      <c r="C11" s="172">
        <v>2926932.23</v>
      </c>
      <c r="D11" s="172">
        <v>1322717.45</v>
      </c>
      <c r="E11" s="173">
        <f t="shared" si="0"/>
        <v>114.92609637893128</v>
      </c>
      <c r="F11" s="173">
        <f t="shared" si="1"/>
        <v>45.191256443952582</v>
      </c>
    </row>
    <row r="12" spans="1:6" ht="15.75" x14ac:dyDescent="0.25">
      <c r="A12" s="174" t="s">
        <v>150</v>
      </c>
      <c r="B12" s="175">
        <v>65597.02</v>
      </c>
      <c r="C12" s="176">
        <v>135000</v>
      </c>
      <c r="D12" s="177">
        <v>70959.3</v>
      </c>
      <c r="E12" s="164">
        <f t="shared" si="0"/>
        <v>108.17457866226239</v>
      </c>
      <c r="F12" s="164">
        <f t="shared" si="1"/>
        <v>52.562444444444445</v>
      </c>
    </row>
  </sheetData>
  <mergeCells count="3">
    <mergeCell ref="A1:F1"/>
    <mergeCell ref="A3:F3"/>
    <mergeCell ref="A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opLeftCell="A67" workbookViewId="0">
      <selection activeCell="H16" sqref="H16"/>
    </sheetView>
  </sheetViews>
  <sheetFormatPr defaultRowHeight="15" x14ac:dyDescent="0.25"/>
  <cols>
    <col min="1" max="1" width="18.7109375" customWidth="1"/>
    <col min="2" max="2" width="50.42578125" customWidth="1"/>
    <col min="3" max="3" width="18.85546875" bestFit="1" customWidth="1"/>
    <col min="4" max="4" width="15.140625" customWidth="1"/>
    <col min="5" max="5" width="9.5703125" customWidth="1"/>
  </cols>
  <sheetData>
    <row r="1" spans="1:5" ht="15.75" x14ac:dyDescent="0.25">
      <c r="A1" s="150" t="s">
        <v>151</v>
      </c>
      <c r="B1" s="150"/>
      <c r="C1" s="150"/>
      <c r="D1" s="150"/>
      <c r="E1" s="150"/>
    </row>
    <row r="2" spans="1:5" ht="15.75" x14ac:dyDescent="0.25">
      <c r="A2" s="155" t="s">
        <v>152</v>
      </c>
      <c r="B2" s="156"/>
      <c r="C2" s="156"/>
      <c r="D2" s="156"/>
      <c r="E2" s="241"/>
    </row>
    <row r="3" spans="1:5" ht="47.25" x14ac:dyDescent="0.25">
      <c r="A3" s="178" t="s">
        <v>153</v>
      </c>
      <c r="B3" s="178" t="s">
        <v>154</v>
      </c>
      <c r="C3" s="220" t="s">
        <v>143</v>
      </c>
      <c r="D3" s="220" t="s">
        <v>155</v>
      </c>
      <c r="E3" s="220" t="s">
        <v>145</v>
      </c>
    </row>
    <row r="4" spans="1:5" x14ac:dyDescent="0.25">
      <c r="A4" s="179">
        <v>1</v>
      </c>
      <c r="B4" s="179"/>
      <c r="C4" s="221">
        <v>2</v>
      </c>
      <c r="D4" s="221">
        <v>3</v>
      </c>
      <c r="E4" s="242" t="s">
        <v>156</v>
      </c>
    </row>
    <row r="5" spans="1:5" ht="15.75" x14ac:dyDescent="0.25">
      <c r="A5" s="180">
        <v>49341</v>
      </c>
      <c r="B5" s="180" t="s">
        <v>157</v>
      </c>
      <c r="C5" s="221"/>
      <c r="D5" s="221"/>
      <c r="E5" s="242"/>
    </row>
    <row r="6" spans="1:5" ht="15.75" x14ac:dyDescent="0.25">
      <c r="A6" s="181" t="s">
        <v>158</v>
      </c>
      <c r="B6" s="204"/>
      <c r="C6" s="222">
        <f>SUM(C7:C12)</f>
        <v>3061932.2299999995</v>
      </c>
      <c r="D6" s="222">
        <f>SUM(D7:D12)</f>
        <v>1391430.88</v>
      </c>
      <c r="E6" s="243">
        <f>D6/C6*100</f>
        <v>45.442902568748231</v>
      </c>
    </row>
    <row r="7" spans="1:5" ht="15.75" x14ac:dyDescent="0.25">
      <c r="A7" s="182">
        <v>1</v>
      </c>
      <c r="B7" s="205" t="s">
        <v>159</v>
      </c>
      <c r="C7" s="223">
        <v>2293366.83</v>
      </c>
      <c r="D7" s="223">
        <v>1041400</v>
      </c>
      <c r="E7" s="243">
        <f t="shared" ref="E7:E12" si="0">D7/C7*100</f>
        <v>45.409220469103936</v>
      </c>
    </row>
    <row r="8" spans="1:5" ht="15.75" x14ac:dyDescent="0.25">
      <c r="A8" s="182">
        <v>3</v>
      </c>
      <c r="B8" s="205" t="s">
        <v>160</v>
      </c>
      <c r="C8" s="223">
        <v>21400</v>
      </c>
      <c r="D8" s="223">
        <v>12094.74</v>
      </c>
      <c r="E8" s="243">
        <f t="shared" si="0"/>
        <v>56.517476635514022</v>
      </c>
    </row>
    <row r="9" spans="1:5" ht="15.75" x14ac:dyDescent="0.25">
      <c r="A9" s="182">
        <v>4</v>
      </c>
      <c r="B9" s="205" t="s">
        <v>161</v>
      </c>
      <c r="C9" s="223">
        <v>572681.59</v>
      </c>
      <c r="D9" s="223">
        <v>272794.42</v>
      </c>
      <c r="E9" s="243">
        <f t="shared" si="0"/>
        <v>47.634571245777259</v>
      </c>
    </row>
    <row r="10" spans="1:5" ht="15.75" x14ac:dyDescent="0.25">
      <c r="A10" s="182">
        <v>5</v>
      </c>
      <c r="B10" s="205" t="s">
        <v>162</v>
      </c>
      <c r="C10" s="223">
        <v>189147.15</v>
      </c>
      <c r="D10" s="223">
        <v>79666.52</v>
      </c>
      <c r="E10" s="243">
        <f t="shared" si="0"/>
        <v>42.118805385119472</v>
      </c>
    </row>
    <row r="11" spans="1:5" ht="15.75" x14ac:dyDescent="0.25">
      <c r="A11" s="182">
        <v>6</v>
      </c>
      <c r="B11" s="205" t="s">
        <v>163</v>
      </c>
      <c r="C11" s="223">
        <v>269.89999999999998</v>
      </c>
      <c r="D11" s="223">
        <v>269.89999999999998</v>
      </c>
      <c r="E11" s="243">
        <f t="shared" si="0"/>
        <v>100</v>
      </c>
    </row>
    <row r="12" spans="1:5" ht="15.75" x14ac:dyDescent="0.25">
      <c r="A12" s="182">
        <v>9</v>
      </c>
      <c r="B12" s="205" t="s">
        <v>164</v>
      </c>
      <c r="C12" s="223">
        <v>-14933.24</v>
      </c>
      <c r="D12" s="223">
        <v>-14794.7</v>
      </c>
      <c r="E12" s="243">
        <f t="shared" si="0"/>
        <v>99.072270987407961</v>
      </c>
    </row>
    <row r="13" spans="1:5" ht="15.75" x14ac:dyDescent="0.25">
      <c r="A13" s="183" t="s">
        <v>165</v>
      </c>
      <c r="B13" s="206" t="s">
        <v>166</v>
      </c>
      <c r="C13" s="224">
        <f>SUM(C14,C36)</f>
        <v>3061932.2300000004</v>
      </c>
      <c r="D13" s="224">
        <f>SUM(D14,D36)</f>
        <v>1393676.75</v>
      </c>
      <c r="E13" s="244">
        <f>SUM(D13/C13*100)</f>
        <v>45.516250697684441</v>
      </c>
    </row>
    <row r="14" spans="1:5" ht="31.5" x14ac:dyDescent="0.25">
      <c r="A14" s="184" t="s">
        <v>167</v>
      </c>
      <c r="B14" s="184" t="s">
        <v>4</v>
      </c>
      <c r="C14" s="225">
        <f>SUM(C15,C22,C27)</f>
        <v>2488708.0300000003</v>
      </c>
      <c r="D14" s="225">
        <f>SUM(D15,D22,D27)</f>
        <v>1141528.72</v>
      </c>
      <c r="E14" s="245">
        <f>SUM(D14/C14*100)</f>
        <v>45.868326305838288</v>
      </c>
    </row>
    <row r="15" spans="1:5" ht="15.75" x14ac:dyDescent="0.25">
      <c r="A15" s="185">
        <v>11</v>
      </c>
      <c r="B15" s="183" t="s">
        <v>168</v>
      </c>
      <c r="C15" s="226">
        <f>SUM(C17)</f>
        <v>2178746.83</v>
      </c>
      <c r="D15" s="226">
        <f>SUM(D17)</f>
        <v>1031714.47</v>
      </c>
      <c r="E15" s="246">
        <f>SUM(D15/C15*100)</f>
        <v>47.353572971119362</v>
      </c>
    </row>
    <row r="16" spans="1:5" ht="15.75" x14ac:dyDescent="0.25">
      <c r="A16" s="186">
        <v>3</v>
      </c>
      <c r="B16" s="206" t="s">
        <v>3</v>
      </c>
      <c r="C16" s="227">
        <f>SUM(C17)</f>
        <v>2178746.83</v>
      </c>
      <c r="D16" s="227">
        <f>SUM(D17)</f>
        <v>1031714.47</v>
      </c>
      <c r="E16" s="247">
        <f>SUM(D16/C16*100)</f>
        <v>47.353572971119362</v>
      </c>
    </row>
    <row r="17" spans="1:5" ht="15.75" x14ac:dyDescent="0.25">
      <c r="A17" s="187">
        <v>31</v>
      </c>
      <c r="B17" s="207" t="s">
        <v>4</v>
      </c>
      <c r="C17" s="228">
        <v>2178746.83</v>
      </c>
      <c r="D17" s="228">
        <f>D18+D20</f>
        <v>1031714.47</v>
      </c>
      <c r="E17" s="248">
        <f>SUM(D17/C17*100)</f>
        <v>47.353572971119362</v>
      </c>
    </row>
    <row r="18" spans="1:5" ht="15.75" x14ac:dyDescent="0.25">
      <c r="A18" s="188">
        <v>311</v>
      </c>
      <c r="B18" s="208" t="s">
        <v>169</v>
      </c>
      <c r="C18" s="229"/>
      <c r="D18" s="229">
        <f>D19</f>
        <v>900582.2</v>
      </c>
      <c r="E18" s="249"/>
    </row>
    <row r="19" spans="1:5" ht="15.75" x14ac:dyDescent="0.25">
      <c r="A19" s="189">
        <v>3111</v>
      </c>
      <c r="B19" s="209" t="s">
        <v>18</v>
      </c>
      <c r="C19" s="230"/>
      <c r="D19" s="230">
        <v>900582.2</v>
      </c>
      <c r="E19" s="250"/>
    </row>
    <row r="20" spans="1:5" ht="15.75" x14ac:dyDescent="0.25">
      <c r="A20" s="188">
        <v>313</v>
      </c>
      <c r="B20" s="208" t="s">
        <v>56</v>
      </c>
      <c r="C20" s="231"/>
      <c r="D20" s="231">
        <f>D21</f>
        <v>131132.26999999999</v>
      </c>
      <c r="E20" s="251"/>
    </row>
    <row r="21" spans="1:5" ht="15.75" x14ac:dyDescent="0.25">
      <c r="A21" s="189">
        <v>3132</v>
      </c>
      <c r="B21" s="209" t="s">
        <v>57</v>
      </c>
      <c r="C21" s="230"/>
      <c r="D21" s="230">
        <v>131132.26999999999</v>
      </c>
      <c r="E21" s="250"/>
    </row>
    <row r="22" spans="1:5" ht="15.75" x14ac:dyDescent="0.25">
      <c r="A22" s="185">
        <v>31</v>
      </c>
      <c r="B22" s="183" t="s">
        <v>160</v>
      </c>
      <c r="C22" s="226">
        <f t="shared" ref="C22:D22" si="1">SUM(C23)</f>
        <v>21400</v>
      </c>
      <c r="D22" s="226">
        <f t="shared" si="1"/>
        <v>12094.74</v>
      </c>
      <c r="E22" s="246">
        <f t="shared" ref="E22" si="2">SUM(E23)</f>
        <v>56.517476635514022</v>
      </c>
    </row>
    <row r="23" spans="1:5" ht="15.75" x14ac:dyDescent="0.25">
      <c r="A23" s="186">
        <v>3</v>
      </c>
      <c r="B23" s="206" t="s">
        <v>3</v>
      </c>
      <c r="C23" s="232">
        <v>21400</v>
      </c>
      <c r="D23" s="232">
        <f>SUM(D24)</f>
        <v>12094.74</v>
      </c>
      <c r="E23" s="193">
        <f>SUM(D23/C23*100)</f>
        <v>56.517476635514022</v>
      </c>
    </row>
    <row r="24" spans="1:5" ht="15.75" x14ac:dyDescent="0.25">
      <c r="A24" s="190">
        <v>31</v>
      </c>
      <c r="B24" s="210" t="s">
        <v>4</v>
      </c>
      <c r="C24" s="233">
        <v>21330</v>
      </c>
      <c r="D24" s="233">
        <f>D25</f>
        <v>12094.74</v>
      </c>
      <c r="E24" s="252">
        <f>SUM(D24/C24*100)</f>
        <v>56.702953586497884</v>
      </c>
    </row>
    <row r="25" spans="1:5" ht="15.75" x14ac:dyDescent="0.25">
      <c r="A25" s="191">
        <v>312</v>
      </c>
      <c r="B25" s="211" t="s">
        <v>170</v>
      </c>
      <c r="C25" s="234"/>
      <c r="D25" s="234">
        <f>D26</f>
        <v>12094.74</v>
      </c>
      <c r="E25" s="253"/>
    </row>
    <row r="26" spans="1:5" ht="15.75" x14ac:dyDescent="0.25">
      <c r="A26" s="192">
        <v>3121</v>
      </c>
      <c r="B26" s="205" t="s">
        <v>170</v>
      </c>
      <c r="C26" s="235"/>
      <c r="D26" s="235">
        <v>12094.74</v>
      </c>
      <c r="E26" s="254"/>
    </row>
    <row r="27" spans="1:5" ht="15.75" x14ac:dyDescent="0.25">
      <c r="A27" s="185">
        <v>43</v>
      </c>
      <c r="B27" s="183" t="s">
        <v>161</v>
      </c>
      <c r="C27" s="232">
        <f t="shared" ref="C27:D27" si="3">SUM(C28)</f>
        <v>288561.2</v>
      </c>
      <c r="D27" s="232">
        <f t="shared" si="3"/>
        <v>97719.51</v>
      </c>
      <c r="E27" s="247">
        <f t="shared" ref="E27" si="4">(D27/C27)*100</f>
        <v>33.864396876641763</v>
      </c>
    </row>
    <row r="28" spans="1:5" ht="15.75" x14ac:dyDescent="0.25">
      <c r="A28" s="186">
        <v>3</v>
      </c>
      <c r="B28" s="206" t="s">
        <v>3</v>
      </c>
      <c r="C28" s="232">
        <f>SUM(C29)</f>
        <v>288561.2</v>
      </c>
      <c r="D28" s="232">
        <f>SUM(D29)</f>
        <v>97719.51</v>
      </c>
      <c r="E28" s="193">
        <f>(D28/C28)*100</f>
        <v>33.864396876641763</v>
      </c>
    </row>
    <row r="29" spans="1:5" ht="15.75" x14ac:dyDescent="0.25">
      <c r="A29" s="187">
        <v>31</v>
      </c>
      <c r="B29" s="207" t="s">
        <v>4</v>
      </c>
      <c r="C29" s="236">
        <v>288561.2</v>
      </c>
      <c r="D29" s="236">
        <f>D30+D32+D34</f>
        <v>97719.51</v>
      </c>
      <c r="E29" s="255">
        <f>(D29/C29)*100</f>
        <v>33.864396876641763</v>
      </c>
    </row>
    <row r="30" spans="1:5" ht="15.75" x14ac:dyDescent="0.25">
      <c r="A30" s="188">
        <v>311</v>
      </c>
      <c r="B30" s="208" t="s">
        <v>169</v>
      </c>
      <c r="C30" s="231"/>
      <c r="D30" s="231">
        <f>D31</f>
        <v>6593.65</v>
      </c>
      <c r="E30" s="251"/>
    </row>
    <row r="31" spans="1:5" ht="15.75" x14ac:dyDescent="0.25">
      <c r="A31" s="189">
        <v>3111</v>
      </c>
      <c r="B31" s="209" t="s">
        <v>18</v>
      </c>
      <c r="C31" s="230"/>
      <c r="D31" s="230">
        <v>6593.65</v>
      </c>
      <c r="E31" s="250"/>
    </row>
    <row r="32" spans="1:5" ht="15.75" x14ac:dyDescent="0.25">
      <c r="A32" s="188">
        <v>312</v>
      </c>
      <c r="B32" s="208" t="s">
        <v>170</v>
      </c>
      <c r="C32" s="231"/>
      <c r="D32" s="231">
        <f>D33</f>
        <v>74060.160000000003</v>
      </c>
      <c r="E32" s="251"/>
    </row>
    <row r="33" spans="1:5" ht="15.75" x14ac:dyDescent="0.25">
      <c r="A33" s="189" t="s">
        <v>171</v>
      </c>
      <c r="B33" s="209" t="s">
        <v>170</v>
      </c>
      <c r="C33" s="230"/>
      <c r="D33" s="230">
        <v>74060.160000000003</v>
      </c>
      <c r="E33" s="250"/>
    </row>
    <row r="34" spans="1:5" ht="15.75" x14ac:dyDescent="0.25">
      <c r="A34" s="188">
        <v>313</v>
      </c>
      <c r="B34" s="208" t="s">
        <v>56</v>
      </c>
      <c r="C34" s="231"/>
      <c r="D34" s="231">
        <f>D35</f>
        <v>17065.7</v>
      </c>
      <c r="E34" s="251"/>
    </row>
    <row r="35" spans="1:5" ht="15.75" x14ac:dyDescent="0.25">
      <c r="A35" s="189">
        <v>3132</v>
      </c>
      <c r="B35" s="209" t="s">
        <v>57</v>
      </c>
      <c r="C35" s="230"/>
      <c r="D35" s="230">
        <v>17065.7</v>
      </c>
      <c r="E35" s="250"/>
    </row>
    <row r="36" spans="1:5" ht="31.5" x14ac:dyDescent="0.25">
      <c r="A36" s="184" t="s">
        <v>172</v>
      </c>
      <c r="B36" s="212" t="s">
        <v>173</v>
      </c>
      <c r="C36" s="237">
        <f>SUM(C37,C58,C70,C107,C118)</f>
        <v>573224.20000000007</v>
      </c>
      <c r="D36" s="237">
        <f>SUM(D37,D58,D70,D107,D118)</f>
        <v>252148.02999999997</v>
      </c>
      <c r="E36" s="256">
        <f>(D36/C36*100)</f>
        <v>43.987680561986032</v>
      </c>
    </row>
    <row r="37" spans="1:5" ht="15.75" x14ac:dyDescent="0.25">
      <c r="A37" s="185">
        <v>11</v>
      </c>
      <c r="B37" s="183" t="s">
        <v>168</v>
      </c>
      <c r="C37" s="226">
        <f>C38+C51</f>
        <v>114165.43</v>
      </c>
      <c r="D37" s="226">
        <f>D38+D51</f>
        <v>7324.9</v>
      </c>
      <c r="E37" s="257">
        <f t="shared" ref="E37:E115" si="5">(D37/C37)*100</f>
        <v>6.4160403022175805</v>
      </c>
    </row>
    <row r="38" spans="1:5" ht="15.75" x14ac:dyDescent="0.25">
      <c r="A38" s="193">
        <v>3</v>
      </c>
      <c r="B38" s="183" t="s">
        <v>3</v>
      </c>
      <c r="C38" s="232">
        <f t="shared" ref="C38:D38" si="6">SUM(C39)</f>
        <v>90365.43</v>
      </c>
      <c r="D38" s="232">
        <f t="shared" si="6"/>
        <v>7324.9</v>
      </c>
      <c r="E38" s="257">
        <f t="shared" si="5"/>
        <v>8.105865262855497</v>
      </c>
    </row>
    <row r="39" spans="1:5" ht="15.75" x14ac:dyDescent="0.25">
      <c r="A39" s="187">
        <v>32</v>
      </c>
      <c r="B39" s="207" t="s">
        <v>9</v>
      </c>
      <c r="C39" s="236">
        <v>90365.43</v>
      </c>
      <c r="D39" s="236">
        <f>SUM(D40,D46,D49)</f>
        <v>7324.9</v>
      </c>
      <c r="E39" s="258">
        <f t="shared" si="5"/>
        <v>8.105865262855497</v>
      </c>
    </row>
    <row r="40" spans="1:5" ht="15.75" x14ac:dyDescent="0.25">
      <c r="A40" s="188">
        <v>322</v>
      </c>
      <c r="B40" s="208" t="s">
        <v>61</v>
      </c>
      <c r="C40" s="231"/>
      <c r="D40" s="231">
        <f>SUM(D41:D45)</f>
        <v>6383.59</v>
      </c>
      <c r="E40" s="259"/>
    </row>
    <row r="41" spans="1:5" ht="15.75" x14ac:dyDescent="0.25">
      <c r="A41" s="189">
        <v>3221</v>
      </c>
      <c r="B41" s="209" t="s">
        <v>174</v>
      </c>
      <c r="C41" s="230"/>
      <c r="D41" s="230">
        <v>67.47</v>
      </c>
      <c r="E41" s="258"/>
    </row>
    <row r="42" spans="1:5" ht="15.75" x14ac:dyDescent="0.25">
      <c r="A42" s="189">
        <v>3222</v>
      </c>
      <c r="B42" s="209" t="s">
        <v>63</v>
      </c>
      <c r="C42" s="230"/>
      <c r="D42" s="230">
        <v>153.47999999999999</v>
      </c>
      <c r="E42" s="258"/>
    </row>
    <row r="43" spans="1:5" ht="15.75" x14ac:dyDescent="0.25">
      <c r="A43" s="189">
        <v>3223</v>
      </c>
      <c r="B43" s="209" t="s">
        <v>64</v>
      </c>
      <c r="C43" s="230"/>
      <c r="D43" s="230">
        <v>5585.53</v>
      </c>
      <c r="E43" s="258"/>
    </row>
    <row r="44" spans="1:5" ht="15.75" x14ac:dyDescent="0.25">
      <c r="A44" s="189">
        <v>3224</v>
      </c>
      <c r="B44" s="209" t="s">
        <v>175</v>
      </c>
      <c r="C44" s="230"/>
      <c r="D44" s="230">
        <v>417.02</v>
      </c>
      <c r="E44" s="258"/>
    </row>
    <row r="45" spans="1:5" ht="15.75" x14ac:dyDescent="0.25">
      <c r="A45" s="189">
        <v>3225</v>
      </c>
      <c r="B45" s="209" t="s">
        <v>176</v>
      </c>
      <c r="C45" s="230"/>
      <c r="D45" s="230">
        <v>160.09</v>
      </c>
      <c r="E45" s="258"/>
    </row>
    <row r="46" spans="1:5" ht="15.75" x14ac:dyDescent="0.25">
      <c r="A46" s="188">
        <v>323</v>
      </c>
      <c r="B46" s="208" t="s">
        <v>68</v>
      </c>
      <c r="C46" s="231"/>
      <c r="D46" s="231">
        <f>SUM(D47,D48)</f>
        <v>862.4</v>
      </c>
      <c r="E46" s="259"/>
    </row>
    <row r="47" spans="1:5" ht="15.75" x14ac:dyDescent="0.25">
      <c r="A47" s="189">
        <v>3231</v>
      </c>
      <c r="B47" s="209" t="s">
        <v>69</v>
      </c>
      <c r="C47" s="230"/>
      <c r="D47" s="230">
        <v>750</v>
      </c>
      <c r="E47" s="258"/>
    </row>
    <row r="48" spans="1:5" ht="15.75" x14ac:dyDescent="0.25">
      <c r="A48" s="189">
        <v>3239</v>
      </c>
      <c r="B48" s="209" t="s">
        <v>77</v>
      </c>
      <c r="C48" s="230"/>
      <c r="D48" s="230">
        <v>112.4</v>
      </c>
      <c r="E48" s="258"/>
    </row>
    <row r="49" spans="1:5" ht="15.75" x14ac:dyDescent="0.25">
      <c r="A49" s="188">
        <v>329</v>
      </c>
      <c r="B49" s="208" t="s">
        <v>177</v>
      </c>
      <c r="C49" s="231"/>
      <c r="D49" s="231">
        <f>D50</f>
        <v>78.91</v>
      </c>
      <c r="E49" s="259"/>
    </row>
    <row r="50" spans="1:5" ht="15.75" x14ac:dyDescent="0.25">
      <c r="A50" s="189">
        <v>3293</v>
      </c>
      <c r="B50" s="209" t="s">
        <v>81</v>
      </c>
      <c r="C50" s="230"/>
      <c r="D50" s="230">
        <v>78.91</v>
      </c>
      <c r="E50" s="258"/>
    </row>
    <row r="51" spans="1:5" ht="15.75" x14ac:dyDescent="0.25">
      <c r="A51" s="194">
        <v>4</v>
      </c>
      <c r="B51" s="213" t="s">
        <v>5</v>
      </c>
      <c r="C51" s="227">
        <f>C52</f>
        <v>23800</v>
      </c>
      <c r="D51" s="227">
        <f>D52</f>
        <v>0</v>
      </c>
      <c r="E51" s="258">
        <f t="shared" ref="E51:E52" si="7">(D51/C51)*100</f>
        <v>0</v>
      </c>
    </row>
    <row r="52" spans="1:5" ht="31.5" x14ac:dyDescent="0.25">
      <c r="A52" s="187">
        <v>42</v>
      </c>
      <c r="B52" s="207" t="s">
        <v>178</v>
      </c>
      <c r="C52" s="236">
        <v>23800</v>
      </c>
      <c r="D52" s="236">
        <f>D53</f>
        <v>0</v>
      </c>
      <c r="E52" s="258">
        <f t="shared" si="7"/>
        <v>0</v>
      </c>
    </row>
    <row r="53" spans="1:5" ht="15.75" x14ac:dyDescent="0.25">
      <c r="A53" s="188">
        <v>422</v>
      </c>
      <c r="B53" s="208" t="s">
        <v>87</v>
      </c>
      <c r="C53" s="230"/>
      <c r="D53" s="230"/>
      <c r="E53" s="258"/>
    </row>
    <row r="54" spans="1:5" ht="15.75" x14ac:dyDescent="0.25">
      <c r="A54" s="189">
        <v>4221</v>
      </c>
      <c r="B54" s="209" t="s">
        <v>88</v>
      </c>
      <c r="C54" s="230"/>
      <c r="D54" s="230"/>
      <c r="E54" s="258"/>
    </row>
    <row r="55" spans="1:5" ht="15.75" x14ac:dyDescent="0.25">
      <c r="A55" s="189">
        <v>4222</v>
      </c>
      <c r="B55" s="209" t="s">
        <v>89</v>
      </c>
      <c r="C55" s="230"/>
      <c r="D55" s="230"/>
      <c r="E55" s="258"/>
    </row>
    <row r="56" spans="1:5" ht="15.75" x14ac:dyDescent="0.25">
      <c r="A56" s="189">
        <v>4223</v>
      </c>
      <c r="B56" s="209" t="s">
        <v>90</v>
      </c>
      <c r="C56" s="230"/>
      <c r="D56" s="230"/>
      <c r="E56" s="258"/>
    </row>
    <row r="57" spans="1:5" ht="15.75" x14ac:dyDescent="0.25">
      <c r="A57" s="189">
        <v>4227</v>
      </c>
      <c r="B57" s="209" t="s">
        <v>91</v>
      </c>
      <c r="C57" s="230"/>
      <c r="D57" s="230"/>
      <c r="E57" s="258"/>
    </row>
    <row r="58" spans="1:5" ht="15.75" x14ac:dyDescent="0.25">
      <c r="A58" s="185">
        <v>43</v>
      </c>
      <c r="B58" s="183" t="s">
        <v>161</v>
      </c>
      <c r="C58" s="227">
        <f>SUM(C59)</f>
        <v>275217.27</v>
      </c>
      <c r="D58" s="227">
        <f>SUM(D59)</f>
        <v>163886.71</v>
      </c>
      <c r="E58" s="257">
        <f t="shared" si="5"/>
        <v>59.548119927212404</v>
      </c>
    </row>
    <row r="59" spans="1:5" ht="15.75" x14ac:dyDescent="0.25">
      <c r="A59" s="193">
        <v>3</v>
      </c>
      <c r="B59" s="183" t="s">
        <v>3</v>
      </c>
      <c r="C59" s="227">
        <f t="shared" ref="C59:D59" si="8">SUM(C60)</f>
        <v>275217.27</v>
      </c>
      <c r="D59" s="227">
        <f t="shared" si="8"/>
        <v>163886.71</v>
      </c>
      <c r="E59" s="257">
        <f t="shared" si="5"/>
        <v>59.548119927212404</v>
      </c>
    </row>
    <row r="60" spans="1:5" ht="15.75" x14ac:dyDescent="0.25">
      <c r="A60" s="187">
        <v>32</v>
      </c>
      <c r="B60" s="207" t="s">
        <v>9</v>
      </c>
      <c r="C60" s="238">
        <v>275217.27</v>
      </c>
      <c r="D60" s="238">
        <f>SUM(D61,D66)</f>
        <v>163886.71</v>
      </c>
      <c r="E60" s="258">
        <f t="shared" si="5"/>
        <v>59.548119927212404</v>
      </c>
    </row>
    <row r="61" spans="1:5" ht="15.75" x14ac:dyDescent="0.25">
      <c r="A61" s="188">
        <v>321</v>
      </c>
      <c r="B61" s="208" t="s">
        <v>19</v>
      </c>
      <c r="C61" s="231"/>
      <c r="D61" s="231">
        <f>SUM(D62:D65)</f>
        <v>61595.03</v>
      </c>
      <c r="E61" s="260"/>
    </row>
    <row r="62" spans="1:5" ht="15.75" x14ac:dyDescent="0.25">
      <c r="A62" s="189">
        <v>3211</v>
      </c>
      <c r="B62" s="209" t="s">
        <v>20</v>
      </c>
      <c r="C62" s="230"/>
      <c r="D62" s="230">
        <v>981.5</v>
      </c>
      <c r="E62" s="258"/>
    </row>
    <row r="63" spans="1:5" ht="15.75" x14ac:dyDescent="0.25">
      <c r="A63" s="189">
        <v>3212</v>
      </c>
      <c r="B63" s="209" t="s">
        <v>179</v>
      </c>
      <c r="C63" s="230"/>
      <c r="D63" s="230">
        <v>55724.800000000003</v>
      </c>
      <c r="E63" s="258"/>
    </row>
    <row r="64" spans="1:5" ht="15.75" x14ac:dyDescent="0.25">
      <c r="A64" s="189">
        <v>3213</v>
      </c>
      <c r="B64" s="209" t="s">
        <v>59</v>
      </c>
      <c r="C64" s="230"/>
      <c r="D64" s="230">
        <v>3325.02</v>
      </c>
      <c r="E64" s="258"/>
    </row>
    <row r="65" spans="1:5" ht="15.75" x14ac:dyDescent="0.25">
      <c r="A65" s="189">
        <v>3214</v>
      </c>
      <c r="B65" s="209" t="s">
        <v>60</v>
      </c>
      <c r="C65" s="230"/>
      <c r="D65" s="230">
        <v>1563.71</v>
      </c>
      <c r="E65" s="258"/>
    </row>
    <row r="66" spans="1:5" ht="15.75" x14ac:dyDescent="0.25">
      <c r="A66" s="188">
        <v>322</v>
      </c>
      <c r="B66" s="208" t="s">
        <v>61</v>
      </c>
      <c r="C66" s="231"/>
      <c r="D66" s="231">
        <f>SUM(D67:D69)</f>
        <v>102291.68</v>
      </c>
      <c r="E66" s="260"/>
    </row>
    <row r="67" spans="1:5" ht="15.75" x14ac:dyDescent="0.25">
      <c r="A67" s="189">
        <v>3221</v>
      </c>
      <c r="B67" s="209" t="s">
        <v>174</v>
      </c>
      <c r="C67" s="230"/>
      <c r="D67" s="230">
        <v>15213.35</v>
      </c>
      <c r="E67" s="258"/>
    </row>
    <row r="68" spans="1:5" ht="15.75" x14ac:dyDescent="0.25">
      <c r="A68" s="189">
        <v>3222</v>
      </c>
      <c r="B68" s="209" t="s">
        <v>63</v>
      </c>
      <c r="C68" s="230"/>
      <c r="D68" s="230">
        <v>57491.79</v>
      </c>
      <c r="E68" s="258"/>
    </row>
    <row r="69" spans="1:5" ht="15.75" x14ac:dyDescent="0.25">
      <c r="A69" s="189">
        <v>3223</v>
      </c>
      <c r="B69" s="209" t="s">
        <v>64</v>
      </c>
      <c r="C69" s="230"/>
      <c r="D69" s="230">
        <v>29586.54</v>
      </c>
      <c r="E69" s="258"/>
    </row>
    <row r="70" spans="1:5" ht="15.75" x14ac:dyDescent="0.25">
      <c r="A70" s="195">
        <v>52</v>
      </c>
      <c r="B70" s="213" t="s">
        <v>162</v>
      </c>
      <c r="C70" s="227">
        <f>C71+C102</f>
        <v>182571.6</v>
      </c>
      <c r="D70" s="227">
        <f>D71+D102</f>
        <v>79666.51999999999</v>
      </c>
      <c r="E70" s="257">
        <f t="shared" si="5"/>
        <v>43.635768104130094</v>
      </c>
    </row>
    <row r="71" spans="1:5" ht="15.75" x14ac:dyDescent="0.25">
      <c r="A71" s="188">
        <v>3</v>
      </c>
      <c r="B71" s="213" t="s">
        <v>3</v>
      </c>
      <c r="C71" s="227">
        <f>C72+C98</f>
        <v>166471.6</v>
      </c>
      <c r="D71" s="227">
        <f>D72+D98</f>
        <v>66437.429999999993</v>
      </c>
      <c r="E71" s="257">
        <f t="shared" si="5"/>
        <v>39.909167689864212</v>
      </c>
    </row>
    <row r="72" spans="1:5" ht="15.75" x14ac:dyDescent="0.25">
      <c r="A72" s="187">
        <v>32</v>
      </c>
      <c r="B72" s="207" t="s">
        <v>9</v>
      </c>
      <c r="C72" s="236">
        <v>162271.6</v>
      </c>
      <c r="D72" s="236">
        <f>D73+D75+D82+D92</f>
        <v>64324.84</v>
      </c>
      <c r="E72" s="258">
        <f t="shared" si="5"/>
        <v>39.64023279489448</v>
      </c>
    </row>
    <row r="73" spans="1:5" ht="15.75" x14ac:dyDescent="0.25">
      <c r="A73" s="188">
        <v>321</v>
      </c>
      <c r="B73" s="208" t="s">
        <v>19</v>
      </c>
      <c r="C73" s="231"/>
      <c r="D73" s="231">
        <f>D74</f>
        <v>193.75</v>
      </c>
      <c r="E73" s="260"/>
    </row>
    <row r="74" spans="1:5" ht="15.75" x14ac:dyDescent="0.25">
      <c r="A74" s="189">
        <v>3213</v>
      </c>
      <c r="B74" s="209" t="s">
        <v>59</v>
      </c>
      <c r="C74" s="230"/>
      <c r="D74" s="230">
        <v>193.75</v>
      </c>
      <c r="E74" s="258"/>
    </row>
    <row r="75" spans="1:5" ht="15.75" x14ac:dyDescent="0.25">
      <c r="A75" s="188">
        <v>322</v>
      </c>
      <c r="B75" s="208" t="s">
        <v>61</v>
      </c>
      <c r="C75" s="231"/>
      <c r="D75" s="231">
        <f>SUM(D76:D81)</f>
        <v>26951.8</v>
      </c>
      <c r="E75" s="259"/>
    </row>
    <row r="76" spans="1:5" ht="15.75" x14ac:dyDescent="0.25">
      <c r="A76" s="189">
        <v>3221</v>
      </c>
      <c r="B76" s="209" t="s">
        <v>174</v>
      </c>
      <c r="C76" s="230"/>
      <c r="D76" s="230">
        <v>1481.33</v>
      </c>
      <c r="E76" s="258"/>
    </row>
    <row r="77" spans="1:5" ht="15.75" x14ac:dyDescent="0.25">
      <c r="A77" s="189">
        <v>3222</v>
      </c>
      <c r="B77" s="209" t="s">
        <v>63</v>
      </c>
      <c r="C77" s="230"/>
      <c r="D77" s="230">
        <v>17928.63</v>
      </c>
      <c r="E77" s="258"/>
    </row>
    <row r="78" spans="1:5" ht="15.75" x14ac:dyDescent="0.25">
      <c r="A78" s="189">
        <v>3223</v>
      </c>
      <c r="B78" s="209" t="s">
        <v>64</v>
      </c>
      <c r="C78" s="230"/>
      <c r="D78" s="230">
        <v>0</v>
      </c>
      <c r="E78" s="258"/>
    </row>
    <row r="79" spans="1:5" ht="15.75" x14ac:dyDescent="0.25">
      <c r="A79" s="189">
        <v>3224</v>
      </c>
      <c r="B79" s="209" t="s">
        <v>175</v>
      </c>
      <c r="C79" s="230"/>
      <c r="D79" s="230">
        <v>2050.7800000000002</v>
      </c>
      <c r="E79" s="258"/>
    </row>
    <row r="80" spans="1:5" ht="15.75" x14ac:dyDescent="0.25">
      <c r="A80" s="189">
        <v>3225</v>
      </c>
      <c r="B80" s="209" t="s">
        <v>176</v>
      </c>
      <c r="C80" s="230"/>
      <c r="D80" s="230">
        <v>2171.13</v>
      </c>
      <c r="E80" s="258"/>
    </row>
    <row r="81" spans="1:5" ht="15.75" x14ac:dyDescent="0.25">
      <c r="A81" s="189">
        <v>3227</v>
      </c>
      <c r="B81" s="209" t="s">
        <v>180</v>
      </c>
      <c r="C81" s="230"/>
      <c r="D81" s="230">
        <v>3319.93</v>
      </c>
      <c r="E81" s="258"/>
    </row>
    <row r="82" spans="1:5" ht="15.75" x14ac:dyDescent="0.25">
      <c r="A82" s="188">
        <v>323</v>
      </c>
      <c r="B82" s="208" t="s">
        <v>68</v>
      </c>
      <c r="C82" s="231"/>
      <c r="D82" s="231">
        <f>SUM(D83:D91)</f>
        <v>31932.749999999996</v>
      </c>
      <c r="E82" s="259"/>
    </row>
    <row r="83" spans="1:5" ht="15.75" x14ac:dyDescent="0.25">
      <c r="A83" s="189">
        <v>3231</v>
      </c>
      <c r="B83" s="209" t="s">
        <v>69</v>
      </c>
      <c r="C83" s="230"/>
      <c r="D83" s="230">
        <v>3430.87</v>
      </c>
      <c r="E83" s="258"/>
    </row>
    <row r="84" spans="1:5" ht="15.75" x14ac:dyDescent="0.25">
      <c r="A84" s="189">
        <v>3232</v>
      </c>
      <c r="B84" s="209" t="s">
        <v>181</v>
      </c>
      <c r="C84" s="230"/>
      <c r="D84" s="230">
        <v>5696.38</v>
      </c>
      <c r="E84" s="258"/>
    </row>
    <row r="85" spans="1:5" ht="15.75" x14ac:dyDescent="0.25">
      <c r="A85" s="189">
        <v>3233</v>
      </c>
      <c r="B85" s="209" t="s">
        <v>71</v>
      </c>
      <c r="C85" s="230"/>
      <c r="D85" s="230">
        <v>660</v>
      </c>
      <c r="E85" s="258"/>
    </row>
    <row r="86" spans="1:5" ht="15.75" x14ac:dyDescent="0.25">
      <c r="A86" s="189">
        <v>3234</v>
      </c>
      <c r="B86" s="209" t="s">
        <v>182</v>
      </c>
      <c r="C86" s="230"/>
      <c r="D86" s="230">
        <v>7404.92</v>
      </c>
      <c r="E86" s="258"/>
    </row>
    <row r="87" spans="1:5" ht="15.75" x14ac:dyDescent="0.25">
      <c r="A87" s="189">
        <v>3235</v>
      </c>
      <c r="B87" s="209" t="s">
        <v>73</v>
      </c>
      <c r="C87" s="230"/>
      <c r="D87" s="230">
        <v>984.01</v>
      </c>
      <c r="E87" s="258"/>
    </row>
    <row r="88" spans="1:5" ht="15.75" x14ac:dyDescent="0.25">
      <c r="A88" s="189">
        <v>3236</v>
      </c>
      <c r="B88" s="209" t="s">
        <v>74</v>
      </c>
      <c r="C88" s="230"/>
      <c r="D88" s="230">
        <v>6073.64</v>
      </c>
      <c r="E88" s="258"/>
    </row>
    <row r="89" spans="1:5" ht="15.75" x14ac:dyDescent="0.25">
      <c r="A89" s="189">
        <v>3237</v>
      </c>
      <c r="B89" s="209" t="s">
        <v>75</v>
      </c>
      <c r="C89" s="230"/>
      <c r="D89" s="230">
        <v>4061.9</v>
      </c>
      <c r="E89" s="258"/>
    </row>
    <row r="90" spans="1:5" ht="15.75" x14ac:dyDescent="0.25">
      <c r="A90" s="189">
        <v>3238</v>
      </c>
      <c r="B90" s="209" t="s">
        <v>76</v>
      </c>
      <c r="C90" s="230"/>
      <c r="D90" s="230">
        <v>2742.21</v>
      </c>
      <c r="E90" s="258"/>
    </row>
    <row r="91" spans="1:5" ht="15.75" x14ac:dyDescent="0.25">
      <c r="A91" s="189">
        <v>3239</v>
      </c>
      <c r="B91" s="209" t="s">
        <v>77</v>
      </c>
      <c r="C91" s="230"/>
      <c r="D91" s="230">
        <v>878.82</v>
      </c>
      <c r="E91" s="258"/>
    </row>
    <row r="92" spans="1:5" ht="15.75" x14ac:dyDescent="0.25">
      <c r="A92" s="188">
        <v>329</v>
      </c>
      <c r="B92" s="208" t="s">
        <v>177</v>
      </c>
      <c r="C92" s="231"/>
      <c r="D92" s="231">
        <f>SUM(D93:D97)</f>
        <v>5246.54</v>
      </c>
      <c r="E92" s="258"/>
    </row>
    <row r="93" spans="1:5" ht="15.75" x14ac:dyDescent="0.25">
      <c r="A93" s="189">
        <v>3291</v>
      </c>
      <c r="B93" s="209" t="s">
        <v>183</v>
      </c>
      <c r="C93" s="230"/>
      <c r="D93" s="230">
        <v>3937.92</v>
      </c>
      <c r="E93" s="258"/>
    </row>
    <row r="94" spans="1:5" ht="15.75" x14ac:dyDescent="0.25">
      <c r="A94" s="189">
        <v>3292</v>
      </c>
      <c r="B94" s="209" t="s">
        <v>80</v>
      </c>
      <c r="C94" s="230"/>
      <c r="D94" s="230">
        <v>492.36</v>
      </c>
      <c r="E94" s="258"/>
    </row>
    <row r="95" spans="1:5" ht="15.75" x14ac:dyDescent="0.25">
      <c r="A95" s="189">
        <v>3293</v>
      </c>
      <c r="B95" s="209" t="s">
        <v>81</v>
      </c>
      <c r="C95" s="230"/>
      <c r="D95" s="230">
        <v>674.09</v>
      </c>
      <c r="E95" s="258"/>
    </row>
    <row r="96" spans="1:5" ht="15.75" x14ac:dyDescent="0.25">
      <c r="A96" s="189">
        <v>3295</v>
      </c>
      <c r="B96" s="209" t="s">
        <v>184</v>
      </c>
      <c r="C96" s="230"/>
      <c r="D96" s="230">
        <v>142.16999999999999</v>
      </c>
      <c r="E96" s="258"/>
    </row>
    <row r="97" spans="1:5" ht="15.75" x14ac:dyDescent="0.25">
      <c r="A97" s="189">
        <v>3299</v>
      </c>
      <c r="B97" s="209" t="s">
        <v>177</v>
      </c>
      <c r="C97" s="230"/>
      <c r="D97" s="230">
        <v>0</v>
      </c>
      <c r="E97" s="258"/>
    </row>
    <row r="98" spans="1:5" ht="15.75" x14ac:dyDescent="0.25">
      <c r="A98" s="187">
        <v>34</v>
      </c>
      <c r="B98" s="207" t="s">
        <v>83</v>
      </c>
      <c r="C98" s="236">
        <v>4200</v>
      </c>
      <c r="D98" s="236">
        <f>D99</f>
        <v>2112.5899999999997</v>
      </c>
      <c r="E98" s="257">
        <f t="shared" si="5"/>
        <v>50.299761904761894</v>
      </c>
    </row>
    <row r="99" spans="1:5" ht="15.75" x14ac:dyDescent="0.25">
      <c r="A99" s="188">
        <v>343</v>
      </c>
      <c r="B99" s="208" t="s">
        <v>84</v>
      </c>
      <c r="C99" s="231"/>
      <c r="D99" s="231">
        <f>D100+D101</f>
        <v>2112.5899999999997</v>
      </c>
      <c r="E99" s="257"/>
    </row>
    <row r="100" spans="1:5" ht="15.75" x14ac:dyDescent="0.25">
      <c r="A100" s="189">
        <v>3431</v>
      </c>
      <c r="B100" s="209" t="s">
        <v>185</v>
      </c>
      <c r="C100" s="230"/>
      <c r="D100" s="230">
        <v>1948.11</v>
      </c>
      <c r="E100" s="257"/>
    </row>
    <row r="101" spans="1:5" ht="15.75" x14ac:dyDescent="0.25">
      <c r="A101" s="189">
        <v>3433</v>
      </c>
      <c r="B101" s="209" t="s">
        <v>86</v>
      </c>
      <c r="C101" s="230"/>
      <c r="D101" s="230">
        <v>164.48</v>
      </c>
      <c r="E101" s="257"/>
    </row>
    <row r="102" spans="1:5" ht="15.75" x14ac:dyDescent="0.25">
      <c r="A102" s="188">
        <v>4</v>
      </c>
      <c r="B102" s="213" t="s">
        <v>5</v>
      </c>
      <c r="C102" s="227">
        <f>C103</f>
        <v>16100</v>
      </c>
      <c r="D102" s="227">
        <f>D103</f>
        <v>13229.09</v>
      </c>
      <c r="E102" s="257">
        <f t="shared" si="5"/>
        <v>82.168260869565216</v>
      </c>
    </row>
    <row r="103" spans="1:5" ht="31.5" x14ac:dyDescent="0.25">
      <c r="A103" s="187">
        <v>42</v>
      </c>
      <c r="B103" s="207" t="s">
        <v>178</v>
      </c>
      <c r="C103" s="236">
        <v>16100</v>
      </c>
      <c r="D103" s="236">
        <f>D104</f>
        <v>13229.09</v>
      </c>
      <c r="E103" s="258">
        <f t="shared" si="5"/>
        <v>82.168260869565216</v>
      </c>
    </row>
    <row r="104" spans="1:5" ht="15.75" x14ac:dyDescent="0.25">
      <c r="A104" s="188">
        <v>422</v>
      </c>
      <c r="B104" s="208" t="s">
        <v>87</v>
      </c>
      <c r="C104" s="231"/>
      <c r="D104" s="231">
        <f>D105+D106</f>
        <v>13229.09</v>
      </c>
      <c r="E104" s="259"/>
    </row>
    <row r="105" spans="1:5" ht="15.75" x14ac:dyDescent="0.25">
      <c r="A105" s="189">
        <v>4221</v>
      </c>
      <c r="B105" s="209" t="s">
        <v>88</v>
      </c>
      <c r="C105" s="230"/>
      <c r="D105" s="230">
        <v>4171.1000000000004</v>
      </c>
      <c r="E105" s="258"/>
    </row>
    <row r="106" spans="1:5" ht="15.75" x14ac:dyDescent="0.25">
      <c r="A106" s="189">
        <v>4227</v>
      </c>
      <c r="B106" s="209" t="s">
        <v>91</v>
      </c>
      <c r="C106" s="230"/>
      <c r="D106" s="230">
        <v>9057.99</v>
      </c>
      <c r="E106" s="258"/>
    </row>
    <row r="107" spans="1:5" ht="15.75" x14ac:dyDescent="0.25">
      <c r="A107" s="185">
        <v>61</v>
      </c>
      <c r="B107" s="183" t="s">
        <v>163</v>
      </c>
      <c r="C107" s="232">
        <f>SUM(C108,C114)</f>
        <v>1269.9000000000001</v>
      </c>
      <c r="D107" s="232">
        <f>SUM(D108,D114)</f>
        <v>269.89999999999998</v>
      </c>
      <c r="E107" s="258">
        <f t="shared" si="5"/>
        <v>21.253642019056613</v>
      </c>
    </row>
    <row r="108" spans="1:5" ht="15.75" x14ac:dyDescent="0.25">
      <c r="A108" s="196">
        <v>3</v>
      </c>
      <c r="B108" s="183" t="s">
        <v>3</v>
      </c>
      <c r="C108" s="232">
        <f t="shared" ref="C108:D108" si="9">C109</f>
        <v>1000</v>
      </c>
      <c r="D108" s="232">
        <f t="shared" si="9"/>
        <v>269.89999999999998</v>
      </c>
      <c r="E108" s="258">
        <f t="shared" si="5"/>
        <v>26.99</v>
      </c>
    </row>
    <row r="109" spans="1:5" ht="15.75" x14ac:dyDescent="0.25">
      <c r="A109" s="197">
        <v>32</v>
      </c>
      <c r="B109" s="214" t="s">
        <v>9</v>
      </c>
      <c r="C109" s="233">
        <v>1000</v>
      </c>
      <c r="D109" s="233">
        <f>D110+D112</f>
        <v>269.89999999999998</v>
      </c>
      <c r="E109" s="258">
        <f t="shared" si="5"/>
        <v>26.99</v>
      </c>
    </row>
    <row r="110" spans="1:5" ht="15.75" x14ac:dyDescent="0.25">
      <c r="A110" s="196">
        <v>322</v>
      </c>
      <c r="B110" s="215" t="s">
        <v>61</v>
      </c>
      <c r="C110" s="234"/>
      <c r="D110" s="234">
        <f>SUM(D111:D111)</f>
        <v>269.89999999999998</v>
      </c>
      <c r="E110" s="259"/>
    </row>
    <row r="111" spans="1:5" ht="15.75" x14ac:dyDescent="0.25">
      <c r="A111" s="198">
        <v>3225</v>
      </c>
      <c r="B111" s="216" t="s">
        <v>176</v>
      </c>
      <c r="C111" s="235"/>
      <c r="D111" s="235">
        <v>269.89999999999998</v>
      </c>
      <c r="E111" s="259"/>
    </row>
    <row r="112" spans="1:5" ht="15.75" x14ac:dyDescent="0.25">
      <c r="A112" s="199">
        <v>329</v>
      </c>
      <c r="B112" s="215" t="s">
        <v>177</v>
      </c>
      <c r="C112" s="234"/>
      <c r="D112" s="234">
        <f>D113</f>
        <v>0</v>
      </c>
      <c r="E112" s="259"/>
    </row>
    <row r="113" spans="1:5" ht="15.75" x14ac:dyDescent="0.25">
      <c r="A113" s="198">
        <v>3293</v>
      </c>
      <c r="B113" s="216" t="s">
        <v>81</v>
      </c>
      <c r="C113" s="235"/>
      <c r="D113" s="235">
        <v>0</v>
      </c>
      <c r="E113" s="259"/>
    </row>
    <row r="114" spans="1:5" ht="15.75" x14ac:dyDescent="0.25">
      <c r="A114" s="196">
        <v>4</v>
      </c>
      <c r="B114" s="183" t="s">
        <v>5</v>
      </c>
      <c r="C114" s="232">
        <f t="shared" ref="C114:D114" si="10">SUM(C115)</f>
        <v>269.89999999999998</v>
      </c>
      <c r="D114" s="232">
        <f t="shared" si="10"/>
        <v>0</v>
      </c>
      <c r="E114" s="257">
        <f t="shared" si="5"/>
        <v>0</v>
      </c>
    </row>
    <row r="115" spans="1:5" ht="31.5" x14ac:dyDescent="0.25">
      <c r="A115" s="190">
        <v>42</v>
      </c>
      <c r="B115" s="210" t="s">
        <v>178</v>
      </c>
      <c r="C115" s="233">
        <v>269.89999999999998</v>
      </c>
      <c r="D115" s="233">
        <f>SUM(D116)</f>
        <v>0</v>
      </c>
      <c r="E115" s="258">
        <f t="shared" si="5"/>
        <v>0</v>
      </c>
    </row>
    <row r="116" spans="1:5" ht="15.75" x14ac:dyDescent="0.25">
      <c r="A116" s="191">
        <v>422</v>
      </c>
      <c r="B116" s="211" t="s">
        <v>87</v>
      </c>
      <c r="C116" s="234"/>
      <c r="D116" s="234">
        <f>SUM(D117)</f>
        <v>0</v>
      </c>
      <c r="E116" s="259"/>
    </row>
    <row r="117" spans="1:5" ht="15.75" x14ac:dyDescent="0.25">
      <c r="A117" s="192">
        <v>4222</v>
      </c>
      <c r="B117" s="205" t="s">
        <v>89</v>
      </c>
      <c r="C117" s="235"/>
      <c r="D117" s="235">
        <v>0</v>
      </c>
      <c r="E117" s="258"/>
    </row>
    <row r="118" spans="1:5" ht="15.75" x14ac:dyDescent="0.25">
      <c r="A118" s="185">
        <v>96</v>
      </c>
      <c r="B118" s="185" t="s">
        <v>186</v>
      </c>
      <c r="C118" s="237">
        <f>SUM(C119)</f>
        <v>0</v>
      </c>
      <c r="D118" s="237">
        <f>SUM(D119)</f>
        <v>1000</v>
      </c>
      <c r="E118" s="256">
        <v>0</v>
      </c>
    </row>
    <row r="119" spans="1:5" ht="15.75" x14ac:dyDescent="0.25">
      <c r="A119" s="200">
        <v>3</v>
      </c>
      <c r="B119" s="217" t="s">
        <v>3</v>
      </c>
      <c r="C119" s="237">
        <f>SUM(C120)</f>
        <v>0</v>
      </c>
      <c r="D119" s="237">
        <f>SUM(D120)</f>
        <v>1000</v>
      </c>
      <c r="E119" s="256">
        <v>0</v>
      </c>
    </row>
    <row r="120" spans="1:5" ht="15.75" x14ac:dyDescent="0.25">
      <c r="A120" s="201">
        <v>32</v>
      </c>
      <c r="B120" s="218" t="s">
        <v>9</v>
      </c>
      <c r="C120" s="239">
        <f>C121+C125</f>
        <v>0</v>
      </c>
      <c r="D120" s="239">
        <f>D121+D125</f>
        <v>1000</v>
      </c>
      <c r="E120" s="256">
        <v>0</v>
      </c>
    </row>
    <row r="121" spans="1:5" ht="15.75" x14ac:dyDescent="0.25">
      <c r="A121" s="202">
        <v>322</v>
      </c>
      <c r="B121" s="217" t="s">
        <v>187</v>
      </c>
      <c r="C121" s="237">
        <f>SUM(C122:C124)</f>
        <v>0</v>
      </c>
      <c r="D121" s="237">
        <f>SUM(D122:D124)</f>
        <v>770</v>
      </c>
      <c r="E121" s="256"/>
    </row>
    <row r="122" spans="1:5" ht="15.75" x14ac:dyDescent="0.25">
      <c r="A122" s="203">
        <v>3221</v>
      </c>
      <c r="B122" s="219" t="s">
        <v>174</v>
      </c>
      <c r="C122" s="240"/>
      <c r="D122" s="240">
        <v>52.52</v>
      </c>
      <c r="E122" s="261"/>
    </row>
    <row r="123" spans="1:5" ht="15.75" x14ac:dyDescent="0.25">
      <c r="A123" s="203">
        <v>3222</v>
      </c>
      <c r="B123" s="219" t="s">
        <v>63</v>
      </c>
      <c r="C123" s="240"/>
      <c r="D123" s="240">
        <v>217.48</v>
      </c>
      <c r="E123" s="261"/>
    </row>
    <row r="124" spans="1:5" ht="15.75" x14ac:dyDescent="0.25">
      <c r="A124" s="203">
        <v>3225</v>
      </c>
      <c r="B124" s="219" t="s">
        <v>176</v>
      </c>
      <c r="C124" s="240"/>
      <c r="D124" s="240">
        <v>500</v>
      </c>
      <c r="E124" s="261"/>
    </row>
    <row r="125" spans="1:5" ht="15.75" x14ac:dyDescent="0.25">
      <c r="A125" s="202">
        <v>323</v>
      </c>
      <c r="B125" s="217" t="s">
        <v>68</v>
      </c>
      <c r="C125" s="237">
        <f>C126</f>
        <v>0</v>
      </c>
      <c r="D125" s="237">
        <f>D126</f>
        <v>230</v>
      </c>
      <c r="E125" s="262"/>
    </row>
    <row r="126" spans="1:5" ht="15.75" x14ac:dyDescent="0.25">
      <c r="A126" s="203">
        <v>3231</v>
      </c>
      <c r="B126" s="219" t="s">
        <v>69</v>
      </c>
      <c r="C126" s="240"/>
      <c r="D126" s="240">
        <v>230</v>
      </c>
      <c r="E126" s="256"/>
    </row>
  </sheetData>
  <mergeCells count="4">
    <mergeCell ref="A6:B6"/>
    <mergeCell ref="A1:E1"/>
    <mergeCell ref="A2:E2"/>
    <mergeCell ref="A4:B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J15"/>
    </sheetView>
  </sheetViews>
  <sheetFormatPr defaultRowHeight="15" x14ac:dyDescent="0.25"/>
  <cols>
    <col min="1" max="4" width="8.85546875" customWidth="1"/>
    <col min="5" max="5" width="7.42578125" customWidth="1"/>
    <col min="6" max="7" width="0" hidden="1" customWidth="1"/>
    <col min="8" max="9" width="15.28515625" customWidth="1"/>
    <col min="10" max="10" width="19.140625" customWidth="1"/>
  </cols>
  <sheetData>
    <row r="1" spans="1:10" ht="15.75" x14ac:dyDescent="0.25">
      <c r="A1" s="263" t="s">
        <v>188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0" x14ac:dyDescent="0.25">
      <c r="A2" s="264" t="s">
        <v>189</v>
      </c>
      <c r="B2" s="265"/>
      <c r="C2" s="265"/>
      <c r="D2" s="265"/>
      <c r="E2" s="265"/>
      <c r="F2" s="265"/>
      <c r="G2" s="265"/>
      <c r="H2" s="265"/>
      <c r="I2" s="265"/>
      <c r="J2" s="266"/>
    </row>
    <row r="3" spans="1:10" x14ac:dyDescent="0.25">
      <c r="A3" s="267"/>
      <c r="B3" s="268"/>
      <c r="C3" s="268"/>
      <c r="D3" s="268"/>
      <c r="E3" s="268"/>
      <c r="F3" s="268"/>
      <c r="G3" s="268"/>
      <c r="H3" s="268"/>
      <c r="I3" s="268"/>
      <c r="J3" s="269"/>
    </row>
    <row r="4" spans="1:10" ht="47.25" x14ac:dyDescent="0.25">
      <c r="A4" s="270" t="s">
        <v>190</v>
      </c>
      <c r="B4" s="271"/>
      <c r="C4" s="271"/>
      <c r="D4" s="271"/>
      <c r="E4" s="272"/>
      <c r="F4" s="273"/>
      <c r="G4" s="273"/>
      <c r="H4" s="274" t="s">
        <v>191</v>
      </c>
      <c r="I4" s="274" t="s">
        <v>192</v>
      </c>
      <c r="J4" s="274" t="s">
        <v>193</v>
      </c>
    </row>
    <row r="5" spans="1:10" ht="15.75" x14ac:dyDescent="0.25">
      <c r="A5" s="275" t="s">
        <v>194</v>
      </c>
      <c r="B5" s="276"/>
      <c r="C5" s="276"/>
      <c r="D5" s="276"/>
      <c r="E5" s="277"/>
      <c r="F5" s="278"/>
      <c r="G5" s="278"/>
      <c r="H5" s="279">
        <v>50164.11</v>
      </c>
      <c r="I5" s="279">
        <v>43588.56</v>
      </c>
      <c r="J5" s="279">
        <v>6575.55</v>
      </c>
    </row>
    <row r="6" spans="1:10" ht="15.75" x14ac:dyDescent="0.25">
      <c r="A6" s="280"/>
      <c r="B6" s="281" t="s">
        <v>195</v>
      </c>
      <c r="C6" s="281"/>
      <c r="D6" s="281"/>
      <c r="E6" s="282"/>
      <c r="F6" s="283"/>
      <c r="G6" s="283"/>
      <c r="H6" s="284">
        <f>H5</f>
        <v>50164.11</v>
      </c>
      <c r="I6" s="284">
        <f>I5</f>
        <v>43588.56</v>
      </c>
      <c r="J6" s="284">
        <v>6575.55</v>
      </c>
    </row>
    <row r="7" spans="1:10" ht="15.75" x14ac:dyDescent="0.25">
      <c r="A7" s="280"/>
      <c r="B7" s="285"/>
      <c r="C7" s="286"/>
      <c r="D7" s="286"/>
      <c r="E7" s="286"/>
      <c r="F7" s="286"/>
      <c r="G7" s="286"/>
      <c r="H7" s="286"/>
      <c r="I7" s="286"/>
      <c r="J7" s="287"/>
    </row>
    <row r="8" spans="1:10" ht="15.75" x14ac:dyDescent="0.25">
      <c r="A8" s="288"/>
      <c r="B8" s="289"/>
      <c r="C8" s="289"/>
      <c r="D8" s="289"/>
      <c r="E8" s="289"/>
      <c r="F8" s="288"/>
      <c r="G8" s="288"/>
      <c r="H8" s="288"/>
      <c r="I8" s="288"/>
      <c r="J8" s="288"/>
    </row>
    <row r="9" spans="1:10" ht="15.75" x14ac:dyDescent="0.25">
      <c r="A9" s="290" t="s">
        <v>196</v>
      </c>
      <c r="B9" s="290"/>
      <c r="C9" s="290"/>
      <c r="D9" s="290"/>
      <c r="E9" s="290"/>
      <c r="F9" s="290"/>
      <c r="G9" s="290"/>
      <c r="H9" s="290"/>
      <c r="I9" s="290"/>
      <c r="J9" s="290"/>
    </row>
    <row r="10" spans="1:10" ht="31.5" x14ac:dyDescent="0.25">
      <c r="A10" s="291" t="s">
        <v>197</v>
      </c>
      <c r="B10" s="292"/>
      <c r="C10" s="292"/>
      <c r="D10" s="292"/>
      <c r="E10" s="292"/>
      <c r="F10" s="292"/>
      <c r="G10" s="292"/>
      <c r="H10" s="292"/>
      <c r="I10" s="293"/>
      <c r="J10" s="294" t="s">
        <v>198</v>
      </c>
    </row>
    <row r="11" spans="1:10" ht="15.75" x14ac:dyDescent="0.25">
      <c r="A11" s="295" t="s">
        <v>199</v>
      </c>
      <c r="B11" s="296"/>
      <c r="C11" s="296"/>
      <c r="D11" s="296"/>
      <c r="E11" s="296"/>
      <c r="F11" s="296"/>
      <c r="G11" s="296"/>
      <c r="H11" s="296"/>
      <c r="I11" s="297"/>
      <c r="J11" s="298">
        <v>94915.4</v>
      </c>
    </row>
    <row r="12" spans="1:10" ht="15.75" x14ac:dyDescent="0.25">
      <c r="A12" s="295" t="s">
        <v>200</v>
      </c>
      <c r="B12" s="296"/>
      <c r="C12" s="296"/>
      <c r="D12" s="296"/>
      <c r="E12" s="296"/>
      <c r="F12" s="296"/>
      <c r="G12" s="296"/>
      <c r="H12" s="296"/>
      <c r="I12" s="297"/>
      <c r="J12" s="298">
        <v>30911.63</v>
      </c>
    </row>
    <row r="13" spans="1:10" ht="15.75" x14ac:dyDescent="0.25">
      <c r="A13" s="299" t="s">
        <v>201</v>
      </c>
      <c r="B13" s="300"/>
      <c r="C13" s="300"/>
      <c r="D13" s="300"/>
      <c r="E13" s="300"/>
      <c r="F13" s="300"/>
      <c r="G13" s="300"/>
      <c r="H13" s="300"/>
      <c r="I13" s="301"/>
      <c r="J13" s="284"/>
    </row>
    <row r="14" spans="1:10" x14ac:dyDescent="0.25">
      <c r="A14" s="264"/>
      <c r="B14" s="265"/>
      <c r="C14" s="265"/>
      <c r="D14" s="265"/>
      <c r="E14" s="265"/>
      <c r="F14" s="265"/>
      <c r="G14" s="265"/>
      <c r="H14" s="265"/>
      <c r="I14" s="265"/>
      <c r="J14" s="266"/>
    </row>
    <row r="15" spans="1:10" x14ac:dyDescent="0.25">
      <c r="A15" s="267"/>
      <c r="B15" s="268"/>
      <c r="C15" s="268"/>
      <c r="D15" s="268"/>
      <c r="E15" s="268"/>
      <c r="F15" s="268"/>
      <c r="G15" s="268"/>
      <c r="H15" s="268"/>
      <c r="I15" s="268"/>
      <c r="J15" s="269"/>
    </row>
  </sheetData>
  <mergeCells count="12">
    <mergeCell ref="A9:J9"/>
    <mergeCell ref="A10:I10"/>
    <mergeCell ref="A11:I11"/>
    <mergeCell ref="A12:I12"/>
    <mergeCell ref="A13:I13"/>
    <mergeCell ref="A14:J15"/>
    <mergeCell ref="A1:J1"/>
    <mergeCell ref="A2:J3"/>
    <mergeCell ref="A4:E4"/>
    <mergeCell ref="A5:E5"/>
    <mergeCell ref="B6:E6"/>
    <mergeCell ref="C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i prihodi prema izvoru</vt:lpstr>
      <vt:lpstr>Rashodi - funkcijska</vt:lpstr>
      <vt:lpstr>POSEBNI DIO</vt:lpstr>
      <vt:lpstr>EU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2024-07-29T12:10:49Z</cp:lastPrinted>
  <dcterms:created xsi:type="dcterms:W3CDTF">2022-08-12T12:51:27Z</dcterms:created>
  <dcterms:modified xsi:type="dcterms:W3CDTF">2025-07-24T06:44:38Z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